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M29" i="1"/>
  <c r="BL29" i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AF29" i="1" s="1"/>
  <c r="W29" i="1"/>
  <c r="V29" i="1"/>
  <c r="U29" i="1" s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H27" i="1" s="1"/>
  <c r="AV27" i="1" s="1"/>
  <c r="W27" i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M26" i="1"/>
  <c r="AL26" i="1"/>
  <c r="AG26" i="1"/>
  <c r="AE26" i="1"/>
  <c r="H26" i="1" s="1"/>
  <c r="W26" i="1"/>
  <c r="U26" i="1" s="1"/>
  <c r="V26" i="1"/>
  <c r="N26" i="1"/>
  <c r="BM25" i="1"/>
  <c r="BL25" i="1"/>
  <c r="BK25" i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W25" i="1"/>
  <c r="V25" i="1"/>
  <c r="U25" i="1" s="1"/>
  <c r="N25" i="1"/>
  <c r="BM24" i="1"/>
  <c r="BL24" i="1"/>
  <c r="BJ24" i="1"/>
  <c r="BK24" i="1" s="1"/>
  <c r="Q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N24" i="1"/>
  <c r="G24" i="1"/>
  <c r="Y24" i="1" s="1"/>
  <c r="BM23" i="1"/>
  <c r="BL23" i="1"/>
  <c r="BJ23" i="1"/>
  <c r="BK23" i="1" s="1"/>
  <c r="BG23" i="1"/>
  <c r="BF23" i="1"/>
  <c r="BE23" i="1"/>
  <c r="BD23" i="1"/>
  <c r="BH23" i="1" s="1"/>
  <c r="BI23" i="1" s="1"/>
  <c r="BC23" i="1"/>
  <c r="AZ23" i="1"/>
  <c r="AX23" i="1"/>
  <c r="AU23" i="1"/>
  <c r="AS23" i="1"/>
  <c r="AL23" i="1"/>
  <c r="AM23" i="1" s="1"/>
  <c r="AG23" i="1"/>
  <c r="AE23" i="1" s="1"/>
  <c r="W23" i="1"/>
  <c r="V23" i="1"/>
  <c r="N23" i="1"/>
  <c r="H23" i="1"/>
  <c r="L23" i="1" s="1"/>
  <c r="BM22" i="1"/>
  <c r="BL22" i="1"/>
  <c r="BJ22" i="1"/>
  <c r="BK22" i="1" s="1"/>
  <c r="AU22" i="1" s="1"/>
  <c r="AW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BM21" i="1"/>
  <c r="BL21" i="1"/>
  <c r="BK21" i="1" s="1"/>
  <c r="BJ21" i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AF21" i="1" s="1"/>
  <c r="W21" i="1"/>
  <c r="V21" i="1"/>
  <c r="U21" i="1" s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/>
  <c r="W20" i="1"/>
  <c r="V20" i="1"/>
  <c r="U20" i="1" s="1"/>
  <c r="N20" i="1"/>
  <c r="G20" i="1"/>
  <c r="Y20" i="1" s="1"/>
  <c r="BM19" i="1"/>
  <c r="BL19" i="1"/>
  <c r="BJ19" i="1"/>
  <c r="BK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AF19" i="1" s="1"/>
  <c r="W19" i="1"/>
  <c r="V19" i="1"/>
  <c r="U19" i="1" s="1"/>
  <c r="N19" i="1"/>
  <c r="H30" i="1" l="1"/>
  <c r="L26" i="1"/>
  <c r="AV26" i="1"/>
  <c r="I26" i="1"/>
  <c r="H22" i="1"/>
  <c r="AV22" i="1" s="1"/>
  <c r="AY22" i="1" s="1"/>
  <c r="AY27" i="1"/>
  <c r="G28" i="1"/>
  <c r="Y28" i="1" s="1"/>
  <c r="AW27" i="1"/>
  <c r="G27" i="1"/>
  <c r="Y27" i="1" s="1"/>
  <c r="U23" i="1"/>
  <c r="BK28" i="1"/>
  <c r="Q28" i="1" s="1"/>
  <c r="BK29" i="1"/>
  <c r="AU26" i="1"/>
  <c r="AW26" i="1" s="1"/>
  <c r="Q26" i="1"/>
  <c r="AU30" i="1"/>
  <c r="AW30" i="1" s="1"/>
  <c r="Q30" i="1"/>
  <c r="AU21" i="1"/>
  <c r="Q21" i="1"/>
  <c r="AW21" i="1"/>
  <c r="AU29" i="1"/>
  <c r="AW29" i="1" s="1"/>
  <c r="Q29" i="1"/>
  <c r="G19" i="1"/>
  <c r="I20" i="1"/>
  <c r="L20" i="1"/>
  <c r="H20" i="1"/>
  <c r="AV20" i="1" s="1"/>
  <c r="H21" i="1"/>
  <c r="G21" i="1"/>
  <c r="AF23" i="1"/>
  <c r="I23" i="1"/>
  <c r="AV23" i="1"/>
  <c r="AY23" i="1" s="1"/>
  <c r="U24" i="1"/>
  <c r="AU24" i="1"/>
  <c r="AW24" i="1" s="1"/>
  <c r="U27" i="1"/>
  <c r="U28" i="1"/>
  <c r="AU28" i="1"/>
  <c r="AW28" i="1" s="1"/>
  <c r="H19" i="1"/>
  <c r="AV19" i="1" s="1"/>
  <c r="AY19" i="1" s="1"/>
  <c r="L19" i="1"/>
  <c r="AW19" i="1"/>
  <c r="Q22" i="1"/>
  <c r="G22" i="1"/>
  <c r="AF22" i="1"/>
  <c r="H24" i="1"/>
  <c r="AV24" i="1" s="1"/>
  <c r="AY24" i="1" s="1"/>
  <c r="H25" i="1"/>
  <c r="AV25" i="1" s="1"/>
  <c r="AY25" i="1" s="1"/>
  <c r="G25" i="1"/>
  <c r="AF27" i="1"/>
  <c r="I27" i="1"/>
  <c r="H28" i="1"/>
  <c r="AV28" i="1" s="1"/>
  <c r="AY28" i="1" s="1"/>
  <c r="L29" i="1"/>
  <c r="H29" i="1"/>
  <c r="G29" i="1"/>
  <c r="AY26" i="1"/>
  <c r="I19" i="1"/>
  <c r="Q19" i="1"/>
  <c r="BK20" i="1"/>
  <c r="G23" i="1"/>
  <c r="AW23" i="1"/>
  <c r="Q23" i="1"/>
  <c r="R24" i="1"/>
  <c r="S24" i="1" s="1"/>
  <c r="I25" i="1"/>
  <c r="Q25" i="1"/>
  <c r="AF25" i="1"/>
  <c r="G26" i="1"/>
  <c r="AF26" i="1"/>
  <c r="L27" i="1"/>
  <c r="Q27" i="1"/>
  <c r="R28" i="1"/>
  <c r="S28" i="1" s="1"/>
  <c r="Z28" i="1" s="1"/>
  <c r="G30" i="1"/>
  <c r="AF30" i="1"/>
  <c r="L28" i="1" l="1"/>
  <c r="I28" i="1"/>
  <c r="I22" i="1"/>
  <c r="L30" i="1"/>
  <c r="AV30" i="1"/>
  <c r="AY30" i="1" s="1"/>
  <c r="L22" i="1"/>
  <c r="I30" i="1"/>
  <c r="Y30" i="1"/>
  <c r="R19" i="1"/>
  <c r="S19" i="1" s="1"/>
  <c r="O19" i="1" s="1"/>
  <c r="M19" i="1" s="1"/>
  <c r="P19" i="1" s="1"/>
  <c r="J19" i="1" s="1"/>
  <c r="K19" i="1" s="1"/>
  <c r="AV29" i="1"/>
  <c r="AY29" i="1" s="1"/>
  <c r="I29" i="1"/>
  <c r="Y25" i="1"/>
  <c r="L24" i="1"/>
  <c r="Y22" i="1"/>
  <c r="AV21" i="1"/>
  <c r="AY21" i="1" s="1"/>
  <c r="I21" i="1"/>
  <c r="R29" i="1"/>
  <c r="S29" i="1" s="1"/>
  <c r="O29" i="1" s="1"/>
  <c r="M29" i="1" s="1"/>
  <c r="P29" i="1" s="1"/>
  <c r="J29" i="1" s="1"/>
  <c r="K29" i="1" s="1"/>
  <c r="Y21" i="1"/>
  <c r="R30" i="1"/>
  <c r="S30" i="1" s="1"/>
  <c r="O30" i="1" s="1"/>
  <c r="M30" i="1" s="1"/>
  <c r="P30" i="1" s="1"/>
  <c r="J30" i="1" s="1"/>
  <c r="K30" i="1" s="1"/>
  <c r="Y26" i="1"/>
  <c r="T24" i="1"/>
  <c r="X24" i="1" s="1"/>
  <c r="AA24" i="1"/>
  <c r="Y23" i="1"/>
  <c r="O28" i="1"/>
  <c r="M28" i="1" s="1"/>
  <c r="P28" i="1" s="1"/>
  <c r="J28" i="1" s="1"/>
  <c r="K28" i="1" s="1"/>
  <c r="I24" i="1"/>
  <c r="R22" i="1"/>
  <c r="S22" i="1" s="1"/>
  <c r="L21" i="1"/>
  <c r="R21" i="1"/>
  <c r="S21" i="1" s="1"/>
  <c r="R26" i="1"/>
  <c r="S26" i="1" s="1"/>
  <c r="O26" i="1" s="1"/>
  <c r="M26" i="1" s="1"/>
  <c r="P26" i="1" s="1"/>
  <c r="J26" i="1" s="1"/>
  <c r="K26" i="1" s="1"/>
  <c r="R25" i="1"/>
  <c r="S25" i="1" s="1"/>
  <c r="Y29" i="1"/>
  <c r="T28" i="1"/>
  <c r="X28" i="1" s="1"/>
  <c r="AA28" i="1"/>
  <c r="AB28" i="1" s="1"/>
  <c r="R27" i="1"/>
  <c r="S27" i="1" s="1"/>
  <c r="R23" i="1"/>
  <c r="S23" i="1" s="1"/>
  <c r="O23" i="1" s="1"/>
  <c r="M23" i="1" s="1"/>
  <c r="P23" i="1" s="1"/>
  <c r="J23" i="1" s="1"/>
  <c r="K23" i="1" s="1"/>
  <c r="Q20" i="1"/>
  <c r="AU20" i="1"/>
  <c r="AW20" i="1" s="1"/>
  <c r="L25" i="1"/>
  <c r="O24" i="1"/>
  <c r="M24" i="1" s="1"/>
  <c r="P24" i="1" s="1"/>
  <c r="J24" i="1" s="1"/>
  <c r="K24" i="1" s="1"/>
  <c r="Y19" i="1"/>
  <c r="Z24" i="1"/>
  <c r="AY20" i="1" l="1"/>
  <c r="R20" i="1"/>
  <c r="S20" i="1" s="1"/>
  <c r="T27" i="1"/>
  <c r="X27" i="1" s="1"/>
  <c r="AA27" i="1"/>
  <c r="Z27" i="1"/>
  <c r="O27" i="1"/>
  <c r="M27" i="1" s="1"/>
  <c r="P27" i="1" s="1"/>
  <c r="J27" i="1" s="1"/>
  <c r="K27" i="1" s="1"/>
  <c r="T21" i="1"/>
  <c r="X21" i="1" s="1"/>
  <c r="AA21" i="1"/>
  <c r="Z21" i="1"/>
  <c r="AA22" i="1"/>
  <c r="AB22" i="1" s="1"/>
  <c r="T22" i="1"/>
  <c r="X22" i="1" s="1"/>
  <c r="Z22" i="1"/>
  <c r="O21" i="1"/>
  <c r="M21" i="1" s="1"/>
  <c r="P21" i="1" s="1"/>
  <c r="J21" i="1" s="1"/>
  <c r="K21" i="1" s="1"/>
  <c r="T25" i="1"/>
  <c r="X25" i="1" s="1"/>
  <c r="AA25" i="1"/>
  <c r="AB25" i="1" s="1"/>
  <c r="Z25" i="1"/>
  <c r="AA26" i="1"/>
  <c r="AB26" i="1" s="1"/>
  <c r="T26" i="1"/>
  <c r="X26" i="1" s="1"/>
  <c r="Z26" i="1"/>
  <c r="AB24" i="1"/>
  <c r="T29" i="1"/>
  <c r="X29" i="1" s="1"/>
  <c r="AA29" i="1"/>
  <c r="AB29" i="1" s="1"/>
  <c r="Z29" i="1"/>
  <c r="O25" i="1"/>
  <c r="M25" i="1" s="1"/>
  <c r="P25" i="1" s="1"/>
  <c r="J25" i="1" s="1"/>
  <c r="K25" i="1" s="1"/>
  <c r="T19" i="1"/>
  <c r="X19" i="1" s="1"/>
  <c r="AA19" i="1"/>
  <c r="AB19" i="1" s="1"/>
  <c r="Z19" i="1"/>
  <c r="AA23" i="1"/>
  <c r="T23" i="1"/>
  <c r="X23" i="1" s="1"/>
  <c r="Z23" i="1"/>
  <c r="AA30" i="1"/>
  <c r="T30" i="1"/>
  <c r="X30" i="1" s="1"/>
  <c r="Z30" i="1"/>
  <c r="O22" i="1"/>
  <c r="M22" i="1" s="1"/>
  <c r="P22" i="1" s="1"/>
  <c r="J22" i="1" s="1"/>
  <c r="K22" i="1" s="1"/>
  <c r="T20" i="1" l="1"/>
  <c r="X20" i="1" s="1"/>
  <c r="AA20" i="1"/>
  <c r="O20" i="1"/>
  <c r="M20" i="1" s="1"/>
  <c r="P20" i="1" s="1"/>
  <c r="J20" i="1" s="1"/>
  <c r="K20" i="1" s="1"/>
  <c r="Z20" i="1"/>
  <c r="AB21" i="1"/>
  <c r="AB23" i="1"/>
  <c r="AB30" i="1"/>
  <c r="AB27" i="1"/>
  <c r="AB20" i="1" l="1"/>
</calcChain>
</file>

<file path=xl/sharedStrings.xml><?xml version="1.0" encoding="utf-8"?>
<sst xmlns="http://schemas.openxmlformats.org/spreadsheetml/2006/main" count="891" uniqueCount="425">
  <si>
    <t>File opened</t>
  </si>
  <si>
    <t>2020-09-11 13:06:06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</si>
  <si>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</si>
  <si>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</si>
  <si>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</si>
  <si>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</si>
  <si>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</si>
  <si>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</si>
  <si>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</si>
  <si>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</si>
  <si>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</si>
  <si>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</si>
  <si>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</si>
  <si>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{"h2oaspan2b": "0.0948874", "oxygen": "21", "flowmeterzero": "1.06113", "co2aspanconc1": "993", "h2oaspan2": "0", "tazero": "0.197292", "h2oaspan2a": "0.0933829", "co2aspanconc2": "296.7", "h2obspan2b": "0.0952042", "co2bspanconc2": "296.7", "co2bzero": "0.862588", "h2obzero": "1.06811", "flowazero": "0.28716", "co2bspan2b": "0.180118", "h2obspanconc2": "0", "h2oaspanconc1": "19.45", "chamberpressurezero": "2.59421", "h2obspan2": "0", "tbzero": "0.155348", "h2oaspanconc2": "0", "ssb_ref": "37590.7", "h2obspan1": "1.02611", "h2oaspan1": "1.01611", "co2bspan1": "0.957744", "co2bspan2": "-0.0264927", "co2aspan1": "0.959104", "co2aspan2a": "0.188041", "flowbzero": "0.30082", "ssa_ref": "32565.6", "co2aspan2b": "0.179462", "h2obspanconc1": "19.45", "h2oazero": "1.05097", "co2bspan2a": "0.189054", "co2aspan2": "-0.0251474", "h2obspan2a": "0.0927813", "co2bspanconc1": "993", "co2azero": "0.870173"}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</si>
  <si>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</si>
  <si>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</si>
  <si>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</si>
  <si>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</si>
  <si>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</si>
  <si>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</si>
  <si>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</si>
  <si>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</si>
  <si>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</si>
  <si>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13:06:06</t>
  </si>
  <si>
    <t>Stability Definition:	CO2_r (Meas): Slp&lt;0.1 Per=20	H2O_s (Meas): Slp&lt;0.5 Per=20	H2O_r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</si>
  <si>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</si>
  <si>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</si>
  <si>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</si>
  <si>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</si>
  <si>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</si>
  <si>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</si>
  <si>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</si>
  <si>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</si>
  <si>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</si>
  <si>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</si>
  <si>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</si>
  <si>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</si>
  <si>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</si>
  <si>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</si>
  <si>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</si>
  <si>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</si>
  <si>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</si>
  <si>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</si>
  <si>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</si>
  <si>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</si>
  <si>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</si>
  <si>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</si>
  <si>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</si>
  <si>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</si>
  <si>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</si>
  <si>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</si>
  <si>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</si>
  <si>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</si>
  <si>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</si>
  <si>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</si>
  <si>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</si>
  <si>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</si>
  <si>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</si>
  <si>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</si>
  <si>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</si>
  <si>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</si>
  <si>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</si>
  <si>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</si>
  <si>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</si>
  <si>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</si>
  <si>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</si>
  <si>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</si>
  <si>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</si>
  <si>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</si>
  <si>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</si>
  <si>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</si>
  <si>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</si>
  <si>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</si>
  <si>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</si>
  <si>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</si>
  <si>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</si>
  <si>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</si>
  <si>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</si>
  <si>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</si>
  <si>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</si>
  <si>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</si>
  <si>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</si>
  <si>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</si>
  <si>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</si>
  <si>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</si>
  <si>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</si>
  <si>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</si>
  <si>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</si>
  <si>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</si>
  <si>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</si>
  <si>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</si>
  <si>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</si>
  <si>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</si>
  <si>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</si>
  <si>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</si>
  <si>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</si>
  <si>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</si>
  <si>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</si>
  <si>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</si>
  <si>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</si>
  <si>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</si>
  <si>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</si>
  <si>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</si>
  <si>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</si>
  <si>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</si>
  <si>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</si>
  <si>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</si>
  <si>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</si>
  <si>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</si>
  <si>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</si>
  <si>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</si>
  <si>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</si>
  <si>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</si>
  <si>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</si>
  <si>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</si>
  <si>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</si>
  <si>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</si>
  <si>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</si>
  <si>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</si>
  <si>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</si>
  <si>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</si>
  <si>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</si>
  <si>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</si>
  <si>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</si>
  <si>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</si>
  <si>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</si>
  <si>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</si>
  <si>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</si>
  <si>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</si>
  <si>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</si>
  <si>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</si>
  <si>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</si>
  <si>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</si>
  <si>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</si>
  <si>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</si>
  <si>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</si>
  <si>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</si>
  <si>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</si>
  <si>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</si>
  <si>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</si>
  <si>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</si>
  <si>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</si>
  <si>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</si>
  <si>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</si>
  <si>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</si>
  <si>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</si>
  <si>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</si>
  <si>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</si>
  <si>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</si>
  <si>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</si>
  <si>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</si>
  <si>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</si>
  <si>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</si>
  <si>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</si>
  <si>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</si>
  <si>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</si>
  <si>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</si>
  <si>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</si>
  <si>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</si>
  <si>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</si>
  <si>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</si>
  <si>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</si>
  <si>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</si>
  <si>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</si>
  <si>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</si>
  <si>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</si>
  <si>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</si>
  <si>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</si>
  <si>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</si>
  <si>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</si>
  <si>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</si>
  <si>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</si>
  <si>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</si>
  <si>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</si>
  <si>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</si>
  <si>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</si>
  <si>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</si>
  <si>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</si>
  <si>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</si>
  <si>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</si>
  <si>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</si>
  <si>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</si>
  <si>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</si>
  <si>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</si>
  <si>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</si>
  <si>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</si>
  <si>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</si>
  <si>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</si>
  <si>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</si>
  <si>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</si>
  <si>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</si>
  <si>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</si>
  <si>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</si>
  <si>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</si>
  <si>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</si>
  <si>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</si>
  <si>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</si>
  <si>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</si>
  <si>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</si>
  <si>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</si>
  <si>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</si>
  <si>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</si>
  <si>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</si>
  <si>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</si>
  <si>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</si>
  <si>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</si>
  <si>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</si>
  <si>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</si>
  <si>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</si>
  <si>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</si>
  <si>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</si>
  <si>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</si>
  <si>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</si>
  <si>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</si>
  <si>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</si>
  <si>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</si>
  <si>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</si>
  <si>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</si>
  <si>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</si>
  <si>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</si>
  <si>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</si>
  <si>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</si>
  <si>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</si>
  <si>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</si>
  <si>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</si>
  <si>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</si>
  <si>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</si>
  <si>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</si>
  <si>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</si>
  <si>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</si>
  <si>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</si>
  <si>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</si>
  <si>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</si>
  <si>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</si>
  <si>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</si>
  <si>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</si>
  <si>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</si>
  <si>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</si>
  <si>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</si>
  <si>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</si>
  <si>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</si>
  <si>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</si>
  <si>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</si>
  <si>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</si>
  <si>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</si>
  <si>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</si>
  <si>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</si>
  <si>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</si>
  <si>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</si>
  <si>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</si>
  <si>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</si>
  <si>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</si>
  <si>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</si>
  <si>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</si>
  <si>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</si>
  <si>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</si>
  <si>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</si>
  <si>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</si>
  <si>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</si>
  <si>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</si>
  <si>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</si>
  <si>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</si>
  <si>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</si>
  <si>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</si>
  <si>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</si>
  <si>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</si>
  <si>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</si>
  <si>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</si>
  <si>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</si>
  <si>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</si>
  <si>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</si>
  <si>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</si>
  <si>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</si>
  <si>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</si>
  <si>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</si>
  <si>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</si>
  <si>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</si>
  <si>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</si>
  <si>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</si>
  <si>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</si>
  <si>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</si>
  <si>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AccH2O_hum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</si>
  <si>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</si>
  <si>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</si>
  <si>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</si>
  <si>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</si>
  <si>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</si>
  <si>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</si>
  <si>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</si>
  <si>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</si>
  <si>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</si>
  <si>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</si>
  <si>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</si>
  <si>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</si>
  <si>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</si>
  <si>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</si>
  <si>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</si>
  <si>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</si>
  <si>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</si>
  <si>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</si>
  <si>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</si>
  <si>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</si>
  <si>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</si>
  <si>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</si>
  <si>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</si>
  <si>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</si>
  <si>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</si>
  <si>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</si>
  <si>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</si>
  <si>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</si>
  <si>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</si>
  <si>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</si>
  <si>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</si>
  <si>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</si>
  <si>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</si>
  <si>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</si>
  <si>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</si>
  <si>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</si>
  <si>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</si>
  <si>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</si>
  <si>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</si>
  <si>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</si>
  <si>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</si>
  <si>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</si>
  <si>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</si>
  <si>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</si>
  <si>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</si>
  <si>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</si>
  <si>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</si>
  <si>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</si>
  <si>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</si>
  <si>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</si>
  <si>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</si>
  <si>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</si>
  <si>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</si>
  <si>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</si>
  <si>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</si>
  <si>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</si>
  <si>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</si>
  <si>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</si>
  <si>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</si>
  <si>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</si>
  <si>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</si>
  <si>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</si>
  <si>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</si>
  <si>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</si>
  <si>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</si>
  <si>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</si>
  <si>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</si>
  <si>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</si>
  <si>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</si>
  <si>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</si>
  <si>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</si>
  <si>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</si>
  <si>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</si>
  <si>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</si>
  <si>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</si>
  <si>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</si>
  <si>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</si>
  <si>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</si>
  <si>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MPF-2099-20161005-15_00_39</t>
  </si>
  <si>
    <t>11111111</t>
  </si>
  <si>
    <t>oooooooo</t>
  </si>
  <si>
    <t>off</t>
  </si>
  <si>
    <t>20200911 13:14:30</t>
  </si>
  <si>
    <t>13:14:30</t>
  </si>
  <si>
    <t>MPF-2102-20161005-17_01_47</t>
  </si>
  <si>
    <t>DARK-2103-20161005-17_01_49</t>
  </si>
  <si>
    <t>13:14:00</t>
  </si>
  <si>
    <t>4/4</t>
  </si>
  <si>
    <t>20200911 13:16:00</t>
  </si>
  <si>
    <t>13:16:00</t>
  </si>
  <si>
    <t>MPF-2104-20161005-17_03_18</t>
  </si>
  <si>
    <t>DARK-2105-20161005-17_03_19</t>
  </si>
  <si>
    <t>13:15:31</t>
  </si>
  <si>
    <t>20200911 13:17:24</t>
  </si>
  <si>
    <t>13:17:24</t>
  </si>
  <si>
    <t>MPF-2106-20161005-17_04_42</t>
  </si>
  <si>
    <t>DARK-2107-20161005-17_04_43</t>
  </si>
  <si>
    <t>13:16:58</t>
  </si>
  <si>
    <t>20200911 13:18:55</t>
  </si>
  <si>
    <t>13:18:55</t>
  </si>
  <si>
    <t>MPF-2108-20161005-17_06_13</t>
  </si>
  <si>
    <t>DARK-2109-20161005-17_06_14</t>
  </si>
  <si>
    <t>13:18:29</t>
  </si>
  <si>
    <t>20200911 13:20:26</t>
  </si>
  <si>
    <t>13:20:26</t>
  </si>
  <si>
    <t>MPF-2110-20161005-17_07_44</t>
  </si>
  <si>
    <t>DARK-2111-20161005-17_07_45</t>
  </si>
  <si>
    <t>13:19:55</t>
  </si>
  <si>
    <t>20200911 13:21:54</t>
  </si>
  <si>
    <t>13:21:54</t>
  </si>
  <si>
    <t>MPF-2112-20161005-17_09_12</t>
  </si>
  <si>
    <t>DARK-2113-20161005-17_09_13</t>
  </si>
  <si>
    <t>13:21:27</t>
  </si>
  <si>
    <t>20200911 13:23:17</t>
  </si>
  <si>
    <t>13:23:17</t>
  </si>
  <si>
    <t>MPF-2114-20161005-17_10_35</t>
  </si>
  <si>
    <t>DARK-2115-20161005-17_10_36</t>
  </si>
  <si>
    <t>13:22:50</t>
  </si>
  <si>
    <t>20200911 13:24:42</t>
  </si>
  <si>
    <t>13:24:42</t>
  </si>
  <si>
    <t>MPF-2116-20161005-17_12_00</t>
  </si>
  <si>
    <t>DARK-2117-20161005-17_12_01</t>
  </si>
  <si>
    <t>13:24:16</t>
  </si>
  <si>
    <t>20200911 13:26:09</t>
  </si>
  <si>
    <t>13:26:09</t>
  </si>
  <si>
    <t>MPF-2118-20161005-17_13_27</t>
  </si>
  <si>
    <t>DARK-2119-20161005-17_13_28</t>
  </si>
  <si>
    <t>13:25:39</t>
  </si>
  <si>
    <t>20200911 13:27:32</t>
  </si>
  <si>
    <t>13:27:32</t>
  </si>
  <si>
    <t>MPF-2120-20161005-17_14_50</t>
  </si>
  <si>
    <t>DARK-2121-20161005-17_14_51</t>
  </si>
  <si>
    <t>13:27:06</t>
  </si>
  <si>
    <t>20200911 13:28:56</t>
  </si>
  <si>
    <t>13:28:56</t>
  </si>
  <si>
    <t>MPF-2122-20161005-17_16_14</t>
  </si>
  <si>
    <t>-</t>
  </si>
  <si>
    <t>13:28:25</t>
  </si>
  <si>
    <t>20200911 13:56:21</t>
  </si>
  <si>
    <t>13:56:21</t>
  </si>
  <si>
    <t>MPF-2123-20161005-17_43_39</t>
  </si>
  <si>
    <t>13:56:38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</si>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</sst>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424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1599848070</v>
      </c>
      <c r="C19">
        <v>269</v>
      </c>
      <c r="D19" t="s">
        <v>364</v>
      </c>
      <c r="E19" t="s">
        <v>365</v>
      </c>
      <c r="F19">
        <v>1599848070</v>
      </c>
      <c r="G19">
        <f t="shared" ref="G19:G30" si="0">BU19*AE19*(BQ19-BR19)/(100*$B$7*(1000-AE19*BQ19))</f>
        <v>5.2914597324527461E-3</v>
      </c>
      <c r="H19">
        <f t="shared" ref="H19:H30" si="1">BU19*AE19*(BP19-BO19*(1000-AE19*BR19)/(1000-AE19*BQ19))/(100*$B$7)</f>
        <v>19.185034938364637</v>
      </c>
      <c r="I19">
        <f t="shared" ref="I19:I30" si="2">BO19 - IF(AE19&gt;1, H19*$B$7*100/(AG19*CC19), 0)</f>
        <v>374.55797852839896</v>
      </c>
      <c r="J19">
        <f t="shared" ref="J19:J30" si="3">((P19-G19/2)*I19-H19)/(P19+G19/2)</f>
        <v>287.15678262324963</v>
      </c>
      <c r="K19">
        <f t="shared" ref="K19:K30" si="4">J19*(BV19+BW19)/1000</f>
        <v>29.118852128263658</v>
      </c>
      <c r="L19">
        <f t="shared" ref="L19:L30" si="5">(BO19 - IF(AE19&gt;1, H19*$B$7*100/(AG19*CC19), 0))*(BV19+BW19)/1000</f>
        <v>37.981684745853336</v>
      </c>
      <c r="M19">
        <f t="shared" ref="M19:M30" si="6">2/((1/O19-1/N19)+SIGN(O19)*SQRT((1/O19-1/N19)*(1/O19-1/N19) + 4*$C$7/(($C$7+1)*($C$7+1))*(2*1/O19*1/N19-1/N19*1/N19)))</f>
        <v>0.41637118711815907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2.2775320643732542</v>
      </c>
      <c r="O19">
        <f t="shared" ref="O19:O30" si="8">G19*(1000-(1000*0.61365*EXP(17.502*S19/(240.97+S19))/(BV19+BW19)+BQ19)/2)/(1000*0.61365*EXP(17.502*S19/(240.97+S19))/(BV19+BW19)-BQ19)</f>
        <v>0.37824359601258167</v>
      </c>
      <c r="P19">
        <f t="shared" ref="P19:P30" si="9">1/(($C$7+1)/(M19/1.6)+1/(N19/1.37)) + $C$7/(($C$7+1)/(M19/1.6) + $C$7/(N19/1.37))</f>
        <v>0.23953623549483902</v>
      </c>
      <c r="Q19">
        <f t="shared" ref="Q19:Q30" si="10">(BK19*BM19)</f>
        <v>209.73999742153185</v>
      </c>
      <c r="R19">
        <f t="shared" ref="R19:R30" si="11">(BX19+(Q19+2*0.95*0.0000000567*(((BX19+$B$9)+273)^4-(BX19+273)^4)-44100*G19)/(1.84*29.3*N19+8*0.95*0.0000000567*(BX19+273)^3))</f>
        <v>25.479029032966586</v>
      </c>
      <c r="S19">
        <f t="shared" ref="S19:S30" si="12">($C$9*BY19+$D$9*BZ19+$E$9*R19)</f>
        <v>24.9114</v>
      </c>
      <c r="T19">
        <f t="shared" ref="T19:T30" si="13">0.61365*EXP(17.502*S19/(240.97+S19))</f>
        <v>3.1629204479128687</v>
      </c>
      <c r="U19">
        <f t="shared" ref="U19:U30" si="14">(V19/W19*100)</f>
        <v>53.808497826862144</v>
      </c>
      <c r="V19">
        <f t="shared" ref="V19:V30" si="15">BQ19*(BV19+BW19)/1000</f>
        <v>1.7788901612520001</v>
      </c>
      <c r="W19">
        <f t="shared" ref="W19:W30" si="16">0.61365*EXP(17.502*BX19/(240.97+BX19))</f>
        <v>3.3059651042032003</v>
      </c>
      <c r="X19">
        <f t="shared" ref="X19:X30" si="17">(T19-BQ19*(BV19+BW19)/1000)</f>
        <v>1.3840302866608687</v>
      </c>
      <c r="Y19">
        <f t="shared" ref="Y19:Y30" si="18">(-G19*44100)</f>
        <v>-233.3533742011661</v>
      </c>
      <c r="Z19">
        <f t="shared" ref="Z19:Z30" si="19">2*29.3*N19*0.92*(BX19-S19)</f>
        <v>91.291620484614086</v>
      </c>
      <c r="AA19">
        <f t="shared" ref="AA19:AA30" si="20">2*0.95*0.0000000567*(((BX19+$B$9)+273)^4-(S19+273)^4)</f>
        <v>8.5028488890448717</v>
      </c>
      <c r="AB19">
        <f t="shared" ref="AB19:AB30" si="21">Q19+AA19+Y19+Z19</f>
        <v>76.181092594024719</v>
      </c>
      <c r="AC19">
        <v>14</v>
      </c>
      <c r="AD19">
        <v>3</v>
      </c>
      <c r="AE19">
        <f t="shared" ref="AE19:AE30" si="22">IF(AC19*$H$15&gt;=AG19,1,(AG19/(AG19-AC19*$H$15)))</f>
        <v>1.0005215788935529</v>
      </c>
      <c r="AF19">
        <f t="shared" ref="AF19:AF30" si="23">(AE19-1)*100</f>
        <v>5.2157889355286535E-2</v>
      </c>
      <c r="AG19">
        <f t="shared" ref="AG19:AG30" si="24">MAX(0,($B$15+$C$15*CC19)/(1+$D$15*CC19)*BV19/(BX19+273)*$E$15)</f>
        <v>53711.15387393727</v>
      </c>
      <c r="AH19" t="s">
        <v>360</v>
      </c>
      <c r="AI19">
        <v>10224.299999999999</v>
      </c>
      <c r="AJ19">
        <v>682.80200000000002</v>
      </c>
      <c r="AK19">
        <v>3530.02</v>
      </c>
      <c r="AL19">
        <f t="shared" ref="AL19:AL30" si="25">AK19-AJ19</f>
        <v>2847.2179999999998</v>
      </c>
      <c r="AM19">
        <f t="shared" ref="AM19:AM30" si="26">AL19/AK19</f>
        <v>0.80657276729310312</v>
      </c>
      <c r="AN19">
        <v>-0.94661373630756895</v>
      </c>
      <c r="AO19" t="s">
        <v>366</v>
      </c>
      <c r="AP19">
        <v>10242.4</v>
      </c>
      <c r="AQ19">
        <v>960.40832</v>
      </c>
      <c r="AR19">
        <v>1294.71</v>
      </c>
      <c r="AS19">
        <f t="shared" ref="AS19:AS30" si="27">1-AQ19/AR19</f>
        <v>0.25820583760069826</v>
      </c>
      <c r="AT19">
        <v>0.5</v>
      </c>
      <c r="AU19">
        <f t="shared" ref="AU19:AU30" si="28">BK19</f>
        <v>1093.2300001760821</v>
      </c>
      <c r="AV19">
        <f t="shared" ref="AV19:AV30" si="29">H19</f>
        <v>19.185034938364637</v>
      </c>
      <c r="AW19">
        <f t="shared" ref="AW19:AW30" si="30">AS19*AT19*AU19</f>
        <v>141.1391839428384</v>
      </c>
      <c r="AX19">
        <f t="shared" ref="AX19:AX30" si="31">BC19/AR19</f>
        <v>0.47911115230437706</v>
      </c>
      <c r="AY19">
        <f t="shared" ref="AY19:AY30" si="32">(AV19-AN19)/AU19</f>
        <v>1.8414833723397351E-2</v>
      </c>
      <c r="AZ19">
        <f t="shared" ref="AZ19:AZ30" si="33">(AK19-AR19)/AR19</f>
        <v>1.7264947362729877</v>
      </c>
      <c r="BA19" t="s">
        <v>367</v>
      </c>
      <c r="BB19">
        <v>674.4</v>
      </c>
      <c r="BC19">
        <f t="shared" ref="BC19:BC30" si="34">AR19-BB19</f>
        <v>620.31000000000006</v>
      </c>
      <c r="BD19">
        <f t="shared" ref="BD19:BD30" si="35">(AR19-AQ19)/(AR19-BB19)</f>
        <v>0.53892679466718252</v>
      </c>
      <c r="BE19">
        <f t="shared" ref="BE19:BE30" si="36">(AK19-AR19)/(AK19-BB19)</f>
        <v>0.78277571945847135</v>
      </c>
      <c r="BF19">
        <f t="shared" ref="BF19:BF30" si="37">(AR19-AQ19)/(AR19-AJ19)</f>
        <v>0.54632670270694295</v>
      </c>
      <c r="BG19">
        <f t="shared" ref="BG19:BG30" si="38">(AK19-AR19)/(AK19-AJ19)</f>
        <v>0.78508565202945479</v>
      </c>
      <c r="BH19">
        <f t="shared" ref="BH19:BH30" si="39">(BD19*BB19/AQ19)</f>
        <v>0.37843511218597931</v>
      </c>
      <c r="BI19">
        <f t="shared" ref="BI19:BI30" si="40">(1-BH19)</f>
        <v>0.62156488781402075</v>
      </c>
      <c r="BJ19">
        <f t="shared" ref="BJ19:BJ30" si="41">$B$13*CD19+$C$13*CE19+$F$13*CP19*(1-CS19)</f>
        <v>1300.03</v>
      </c>
      <c r="BK19">
        <f t="shared" ref="BK19:BK30" si="42">BJ19*BL19</f>
        <v>1093.2300001760821</v>
      </c>
      <c r="BL19">
        <f t="shared" ref="BL19:BL30" si="43">($B$13*$D$11+$C$13*$D$11+$F$13*((DC19+CU19)/MAX(DC19+CU19+DD19, 0.1)*$I$11+DD19/MAX(DC19+CU19+DD19, 0.1)*$J$11))/($B$13+$C$13+$F$13)</f>
        <v>0.84092674797972511</v>
      </c>
      <c r="BM19">
        <f t="shared" ref="BM19:BM30" si="44">($B$13*$K$11+$C$13*$K$11+$F$13*((DC19+CU19)/MAX(DC19+CU19+DD19, 0.1)*$P$11+DD19/MAX(DC19+CU19+DD19, 0.1)*$Q$11))/($B$13+$C$13+$F$13)</f>
        <v>0.19185349595945034</v>
      </c>
      <c r="BN19">
        <v>1599848070</v>
      </c>
      <c r="BO19">
        <v>374.55799999999999</v>
      </c>
      <c r="BP19">
        <v>399.947</v>
      </c>
      <c r="BQ19">
        <v>17.5426</v>
      </c>
      <c r="BR19">
        <v>11.307399999999999</v>
      </c>
      <c r="BS19">
        <v>374.84800000000001</v>
      </c>
      <c r="BT19">
        <v>17.847000000000001</v>
      </c>
      <c r="BU19">
        <v>499.988</v>
      </c>
      <c r="BV19">
        <v>101.304</v>
      </c>
      <c r="BW19">
        <v>0.10002</v>
      </c>
      <c r="BX19">
        <v>25.654900000000001</v>
      </c>
      <c r="BY19">
        <v>24.9114</v>
      </c>
      <c r="BZ19">
        <v>999.9</v>
      </c>
      <c r="CA19">
        <v>0</v>
      </c>
      <c r="CB19">
        <v>0</v>
      </c>
      <c r="CC19">
        <v>9981.25</v>
      </c>
      <c r="CD19">
        <v>0</v>
      </c>
      <c r="CE19">
        <v>13.592700000000001</v>
      </c>
      <c r="CF19">
        <v>-25.3889</v>
      </c>
      <c r="CG19">
        <v>381.24599999999998</v>
      </c>
      <c r="CH19">
        <v>404.52100000000002</v>
      </c>
      <c r="CI19">
        <v>6.2351799999999997</v>
      </c>
      <c r="CJ19">
        <v>399.947</v>
      </c>
      <c r="CK19">
        <v>11.307399999999999</v>
      </c>
      <c r="CL19">
        <v>1.7771300000000001</v>
      </c>
      <c r="CM19">
        <v>1.1454800000000001</v>
      </c>
      <c r="CN19">
        <v>15.5871</v>
      </c>
      <c r="CO19">
        <v>8.9112799999999996</v>
      </c>
      <c r="CP19">
        <v>1300.03</v>
      </c>
      <c r="CQ19">
        <v>0.96899199999999996</v>
      </c>
      <c r="CR19">
        <v>3.1007699999999999E-2</v>
      </c>
      <c r="CS19">
        <v>0</v>
      </c>
      <c r="CT19">
        <v>958.55499999999995</v>
      </c>
      <c r="CU19">
        <v>4.9998100000000001</v>
      </c>
      <c r="CV19">
        <v>12658.1</v>
      </c>
      <c r="CW19">
        <v>10977.6</v>
      </c>
      <c r="CX19">
        <v>41.186999999999998</v>
      </c>
      <c r="CY19">
        <v>43</v>
      </c>
      <c r="CZ19">
        <v>42.25</v>
      </c>
      <c r="DA19">
        <v>42.311999999999998</v>
      </c>
      <c r="DB19">
        <v>43.186999999999998</v>
      </c>
      <c r="DC19">
        <v>1254.8699999999999</v>
      </c>
      <c r="DD19">
        <v>40.159999999999997</v>
      </c>
      <c r="DE19">
        <v>0</v>
      </c>
      <c r="DF19">
        <v>268.299999952316</v>
      </c>
      <c r="DG19">
        <v>0</v>
      </c>
      <c r="DH19">
        <v>960.40832</v>
      </c>
      <c r="DI19">
        <v>-15.769000013031601</v>
      </c>
      <c r="DJ19">
        <v>-185.130769537433</v>
      </c>
      <c r="DK19">
        <v>12679.4</v>
      </c>
      <c r="DL19">
        <v>15</v>
      </c>
      <c r="DM19">
        <v>1599848040</v>
      </c>
      <c r="DN19" t="s">
        <v>368</v>
      </c>
      <c r="DO19">
        <v>1599848034</v>
      </c>
      <c r="DP19">
        <v>1599848040</v>
      </c>
      <c r="DQ19">
        <v>43</v>
      </c>
      <c r="DR19">
        <v>-2E-3</v>
      </c>
      <c r="DS19">
        <v>-2.1999999999999999E-2</v>
      </c>
      <c r="DT19">
        <v>-0.29099999999999998</v>
      </c>
      <c r="DU19">
        <v>-0.30399999999999999</v>
      </c>
      <c r="DV19">
        <v>400</v>
      </c>
      <c r="DW19">
        <v>11</v>
      </c>
      <c r="DX19">
        <v>0.06</v>
      </c>
      <c r="DY19">
        <v>0.01</v>
      </c>
      <c r="DZ19">
        <v>400.00017073170699</v>
      </c>
      <c r="EA19">
        <v>9.2947735192051101E-2</v>
      </c>
      <c r="EB19">
        <v>3.0626707967522801E-2</v>
      </c>
      <c r="EC19">
        <v>1</v>
      </c>
      <c r="ED19">
        <v>374.554709677419</v>
      </c>
      <c r="EE19">
        <v>-4.60645161301571E-2</v>
      </c>
      <c r="EF19">
        <v>1.01669722977111E-2</v>
      </c>
      <c r="EG19">
        <v>1</v>
      </c>
      <c r="EH19">
        <v>11.3020317073171</v>
      </c>
      <c r="EI19">
        <v>3.2046689895483503E-2</v>
      </c>
      <c r="EJ19">
        <v>3.19888997701843E-3</v>
      </c>
      <c r="EK19">
        <v>1</v>
      </c>
      <c r="EL19">
        <v>17.536424390243901</v>
      </c>
      <c r="EM19">
        <v>3.4003484320598201E-2</v>
      </c>
      <c r="EN19">
        <v>3.5314462240100498E-3</v>
      </c>
      <c r="EO19">
        <v>1</v>
      </c>
      <c r="EP19">
        <v>4</v>
      </c>
      <c r="EQ19">
        <v>4</v>
      </c>
      <c r="ER19" t="s">
        <v>369</v>
      </c>
      <c r="ES19">
        <v>2.9991599999999998</v>
      </c>
      <c r="ET19">
        <v>2.6942300000000001</v>
      </c>
      <c r="EU19">
        <v>9.5911899999999994E-2</v>
      </c>
      <c r="EV19">
        <v>0.101244</v>
      </c>
      <c r="EW19">
        <v>8.8903700000000002E-2</v>
      </c>
      <c r="EX19">
        <v>6.3046099999999994E-2</v>
      </c>
      <c r="EY19">
        <v>28531.200000000001</v>
      </c>
      <c r="EZ19">
        <v>32044</v>
      </c>
      <c r="FA19">
        <v>27571.200000000001</v>
      </c>
      <c r="FB19">
        <v>30864.3</v>
      </c>
      <c r="FC19">
        <v>35239</v>
      </c>
      <c r="FD19">
        <v>39782.800000000003</v>
      </c>
      <c r="FE19">
        <v>40737.4</v>
      </c>
      <c r="FF19">
        <v>45445.1</v>
      </c>
      <c r="FG19">
        <v>1.97525</v>
      </c>
      <c r="FH19">
        <v>1.9940199999999999</v>
      </c>
      <c r="FI19">
        <v>3.5427500000000001E-2</v>
      </c>
      <c r="FJ19">
        <v>0</v>
      </c>
      <c r="FK19">
        <v>24.329799999999999</v>
      </c>
      <c r="FL19">
        <v>999.9</v>
      </c>
      <c r="FM19">
        <v>36.966999999999999</v>
      </c>
      <c r="FN19">
        <v>28.126999999999999</v>
      </c>
      <c r="FO19">
        <v>13.9511</v>
      </c>
      <c r="FP19">
        <v>61.870199999999997</v>
      </c>
      <c r="FQ19">
        <v>35.649000000000001</v>
      </c>
      <c r="FR19">
        <v>1</v>
      </c>
      <c r="FS19">
        <v>-4.4786600000000003E-2</v>
      </c>
      <c r="FT19">
        <v>1.3525199999999999</v>
      </c>
      <c r="FU19">
        <v>20.194099999999999</v>
      </c>
      <c r="FV19">
        <v>5.2237299999999998</v>
      </c>
      <c r="FW19">
        <v>12.027900000000001</v>
      </c>
      <c r="FX19">
        <v>4.9597499999999997</v>
      </c>
      <c r="FY19">
        <v>3.3013499999999998</v>
      </c>
      <c r="FZ19">
        <v>999.9</v>
      </c>
      <c r="GA19">
        <v>9702.7000000000007</v>
      </c>
      <c r="GB19">
        <v>9999</v>
      </c>
      <c r="GC19">
        <v>9999</v>
      </c>
      <c r="GD19">
        <v>1.8797299999999999</v>
      </c>
      <c r="GE19">
        <v>1.87663</v>
      </c>
      <c r="GF19">
        <v>1.8788100000000001</v>
      </c>
      <c r="GG19">
        <v>1.8785099999999999</v>
      </c>
      <c r="GH19">
        <v>1.8800399999999999</v>
      </c>
      <c r="GI19">
        <v>1.8730199999999999</v>
      </c>
      <c r="GJ19">
        <v>1.88063</v>
      </c>
      <c r="GK19">
        <v>1.87469</v>
      </c>
      <c r="GL19">
        <v>5</v>
      </c>
      <c r="GM19">
        <v>0</v>
      </c>
      <c r="GN19">
        <v>0</v>
      </c>
      <c r="GO19">
        <v>0</v>
      </c>
      <c r="GP19" t="s">
        <v>361</v>
      </c>
      <c r="GQ19" t="s">
        <v>362</v>
      </c>
      <c r="GR19" t="s">
        <v>363</v>
      </c>
      <c r="GS19" t="s">
        <v>363</v>
      </c>
      <c r="GT19" t="s">
        <v>363</v>
      </c>
      <c r="GU19" t="s">
        <v>363</v>
      </c>
      <c r="GV19">
        <v>0</v>
      </c>
      <c r="GW19">
        <v>100</v>
      </c>
      <c r="GX19">
        <v>100</v>
      </c>
      <c r="GY19">
        <v>-0.28999999999999998</v>
      </c>
      <c r="GZ19">
        <v>-0.3044</v>
      </c>
      <c r="HA19">
        <v>-0.29064999999997099</v>
      </c>
      <c r="HB19">
        <v>0</v>
      </c>
      <c r="HC19">
        <v>0</v>
      </c>
      <c r="HD19">
        <v>0</v>
      </c>
      <c r="HE19">
        <v>-0.30435499999999699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0.6</v>
      </c>
      <c r="HN19">
        <v>0.5</v>
      </c>
      <c r="HO19">
        <v>2</v>
      </c>
      <c r="HP19">
        <v>506.61900000000003</v>
      </c>
      <c r="HQ19">
        <v>502.07499999999999</v>
      </c>
      <c r="HR19">
        <v>23.000399999999999</v>
      </c>
      <c r="HS19">
        <v>26.9316</v>
      </c>
      <c r="HT19">
        <v>30.000299999999999</v>
      </c>
      <c r="HU19">
        <v>26.877300000000002</v>
      </c>
      <c r="HV19">
        <v>26.8873</v>
      </c>
      <c r="HW19">
        <v>20.443100000000001</v>
      </c>
      <c r="HX19">
        <v>100</v>
      </c>
      <c r="HY19">
        <v>0</v>
      </c>
      <c r="HZ19">
        <v>23</v>
      </c>
      <c r="IA19">
        <v>400</v>
      </c>
      <c r="IB19">
        <v>12.2913</v>
      </c>
      <c r="IC19">
        <v>104.878</v>
      </c>
      <c r="ID19">
        <v>101.5</v>
      </c>
    </row>
    <row r="20" spans="1:238" x14ac:dyDescent="0.35">
      <c r="A20">
        <v>3</v>
      </c>
      <c r="B20">
        <v>1599848160.0999999</v>
      </c>
      <c r="C20">
        <v>359.09999990463302</v>
      </c>
      <c r="D20" t="s">
        <v>370</v>
      </c>
      <c r="E20" t="s">
        <v>371</v>
      </c>
      <c r="F20">
        <v>1599848160.0999999</v>
      </c>
      <c r="G20">
        <f t="shared" si="0"/>
        <v>5.1406283418480919E-3</v>
      </c>
      <c r="H20">
        <f t="shared" si="1"/>
        <v>18.870609176785081</v>
      </c>
      <c r="I20">
        <f t="shared" si="2"/>
        <v>375.07597894771681</v>
      </c>
      <c r="J20">
        <f t="shared" si="3"/>
        <v>288.06993185404554</v>
      </c>
      <c r="K20">
        <f t="shared" si="4"/>
        <v>29.211717900372694</v>
      </c>
      <c r="L20">
        <f t="shared" si="5"/>
        <v>38.034562016622218</v>
      </c>
      <c r="M20">
        <f t="shared" si="6"/>
        <v>0.4105687205350016</v>
      </c>
      <c r="N20">
        <f t="shared" si="7"/>
        <v>2.2800534014560476</v>
      </c>
      <c r="O20">
        <f t="shared" si="8"/>
        <v>0.37348281984594039</v>
      </c>
      <c r="P20">
        <f t="shared" si="9"/>
        <v>0.2364789942308021</v>
      </c>
      <c r="Q20">
        <f t="shared" si="10"/>
        <v>177.78677300293072</v>
      </c>
      <c r="R20">
        <f t="shared" si="11"/>
        <v>25.290953041357742</v>
      </c>
      <c r="S20">
        <f t="shared" si="12"/>
        <v>24.7258</v>
      </c>
      <c r="T20">
        <f t="shared" si="13"/>
        <v>3.1280674297890507</v>
      </c>
      <c r="U20">
        <f t="shared" si="14"/>
        <v>53.418828173077202</v>
      </c>
      <c r="V20">
        <f t="shared" si="15"/>
        <v>1.7660078184762003</v>
      </c>
      <c r="W20">
        <f t="shared" si="16"/>
        <v>3.3059651042032003</v>
      </c>
      <c r="X20">
        <f t="shared" si="17"/>
        <v>1.3620596113128505</v>
      </c>
      <c r="Y20">
        <f t="shared" si="18"/>
        <v>-226.70170987550085</v>
      </c>
      <c r="Z20">
        <f t="shared" si="19"/>
        <v>114.20705223566641</v>
      </c>
      <c r="AA20">
        <f t="shared" si="20"/>
        <v>10.615511364011944</v>
      </c>
      <c r="AB20">
        <f t="shared" si="21"/>
        <v>75.907626727108223</v>
      </c>
      <c r="AC20">
        <v>14</v>
      </c>
      <c r="AD20">
        <v>3</v>
      </c>
      <c r="AE20">
        <f t="shared" si="22"/>
        <v>1.0005207599561043</v>
      </c>
      <c r="AF20">
        <f t="shared" si="23"/>
        <v>5.2075995610434411E-2</v>
      </c>
      <c r="AG20">
        <f t="shared" si="24"/>
        <v>53795.575006075363</v>
      </c>
      <c r="AH20" t="s">
        <v>360</v>
      </c>
      <c r="AI20">
        <v>10224.299999999999</v>
      </c>
      <c r="AJ20">
        <v>682.80200000000002</v>
      </c>
      <c r="AK20">
        <v>3530.02</v>
      </c>
      <c r="AL20">
        <f t="shared" si="25"/>
        <v>2847.2179999999998</v>
      </c>
      <c r="AM20">
        <f t="shared" si="26"/>
        <v>0.80657276729310312</v>
      </c>
      <c r="AN20">
        <v>-0.94661373630756895</v>
      </c>
      <c r="AO20" t="s">
        <v>372</v>
      </c>
      <c r="AP20">
        <v>10242.5</v>
      </c>
      <c r="AQ20">
        <v>943.61568</v>
      </c>
      <c r="AR20">
        <v>1352.9</v>
      </c>
      <c r="AS20">
        <f t="shared" si="27"/>
        <v>0.30252370463448897</v>
      </c>
      <c r="AT20">
        <v>0.5</v>
      </c>
      <c r="AU20">
        <f t="shared" si="28"/>
        <v>925.24980020425232</v>
      </c>
      <c r="AV20">
        <f t="shared" si="29"/>
        <v>18.870609176785081</v>
      </c>
      <c r="AW20">
        <f t="shared" si="30"/>
        <v>139.95499863505557</v>
      </c>
      <c r="AX20">
        <f t="shared" si="31"/>
        <v>0.49816690073176145</v>
      </c>
      <c r="AY20">
        <f t="shared" si="32"/>
        <v>2.1418240683454267E-2</v>
      </c>
      <c r="AZ20">
        <f t="shared" si="33"/>
        <v>1.6092246285756522</v>
      </c>
      <c r="BA20" t="s">
        <v>373</v>
      </c>
      <c r="BB20">
        <v>678.93</v>
      </c>
      <c r="BC20">
        <f t="shared" si="34"/>
        <v>673.97000000000014</v>
      </c>
      <c r="BD20">
        <f t="shared" si="35"/>
        <v>0.60727379556953576</v>
      </c>
      <c r="BE20">
        <f t="shared" si="36"/>
        <v>0.76360970716462817</v>
      </c>
      <c r="BF20">
        <f t="shared" si="37"/>
        <v>0.61078278102605899</v>
      </c>
      <c r="BG20">
        <f t="shared" si="38"/>
        <v>0.76464815830751276</v>
      </c>
      <c r="BH20">
        <f t="shared" si="39"/>
        <v>0.43693254231004813</v>
      </c>
      <c r="BI20">
        <f t="shared" si="40"/>
        <v>0.56306745768995192</v>
      </c>
      <c r="BJ20">
        <f t="shared" si="41"/>
        <v>1100.08</v>
      </c>
      <c r="BK20">
        <f t="shared" si="42"/>
        <v>925.24980020425232</v>
      </c>
      <c r="BL20">
        <f t="shared" si="43"/>
        <v>0.84107501291201769</v>
      </c>
      <c r="BM20">
        <f t="shared" si="44"/>
        <v>0.19215002582403543</v>
      </c>
      <c r="BN20">
        <v>1599848160.0999999</v>
      </c>
      <c r="BO20">
        <v>375.07600000000002</v>
      </c>
      <c r="BP20">
        <v>400.02100000000002</v>
      </c>
      <c r="BQ20">
        <v>17.415400000000002</v>
      </c>
      <c r="BR20">
        <v>11.357699999999999</v>
      </c>
      <c r="BS20">
        <v>375.34800000000001</v>
      </c>
      <c r="BT20">
        <v>17.718399999999999</v>
      </c>
      <c r="BU20">
        <v>500.03399999999999</v>
      </c>
      <c r="BV20">
        <v>101.30500000000001</v>
      </c>
      <c r="BW20">
        <v>9.9953E-2</v>
      </c>
      <c r="BX20">
        <v>25.654900000000001</v>
      </c>
      <c r="BY20">
        <v>24.7258</v>
      </c>
      <c r="BZ20">
        <v>999.9</v>
      </c>
      <c r="CA20">
        <v>0</v>
      </c>
      <c r="CB20">
        <v>0</v>
      </c>
      <c r="CC20">
        <v>9997.5</v>
      </c>
      <c r="CD20">
        <v>0</v>
      </c>
      <c r="CE20">
        <v>13.404299999999999</v>
      </c>
      <c r="CF20">
        <v>-24.9453</v>
      </c>
      <c r="CG20">
        <v>381.72300000000001</v>
      </c>
      <c r="CH20">
        <v>404.61599999999999</v>
      </c>
      <c r="CI20">
        <v>6.0577399999999999</v>
      </c>
      <c r="CJ20">
        <v>400.02100000000002</v>
      </c>
      <c r="CK20">
        <v>11.357699999999999</v>
      </c>
      <c r="CL20">
        <v>1.76427</v>
      </c>
      <c r="CM20">
        <v>1.15059</v>
      </c>
      <c r="CN20">
        <v>15.473800000000001</v>
      </c>
      <c r="CO20">
        <v>8.9771999999999998</v>
      </c>
      <c r="CP20">
        <v>1100.08</v>
      </c>
      <c r="CQ20">
        <v>0.96399900000000005</v>
      </c>
      <c r="CR20">
        <v>3.6001100000000001E-2</v>
      </c>
      <c r="CS20">
        <v>0</v>
      </c>
      <c r="CT20">
        <v>943.47799999999995</v>
      </c>
      <c r="CU20">
        <v>4.9998100000000001</v>
      </c>
      <c r="CV20">
        <v>10562.7</v>
      </c>
      <c r="CW20">
        <v>9269.75</v>
      </c>
      <c r="CX20">
        <v>41.311999999999998</v>
      </c>
      <c r="CY20">
        <v>43.25</v>
      </c>
      <c r="CZ20">
        <v>42.5</v>
      </c>
      <c r="DA20">
        <v>42.561999999999998</v>
      </c>
      <c r="DB20">
        <v>43.436999999999998</v>
      </c>
      <c r="DC20">
        <v>1055.6600000000001</v>
      </c>
      <c r="DD20">
        <v>39.42</v>
      </c>
      <c r="DE20">
        <v>0</v>
      </c>
      <c r="DF20">
        <v>89.599999904632597</v>
      </c>
      <c r="DG20">
        <v>0</v>
      </c>
      <c r="DH20">
        <v>943.61568</v>
      </c>
      <c r="DI20">
        <v>-1.7218461485810399</v>
      </c>
      <c r="DJ20">
        <v>-2.1538461197943799</v>
      </c>
      <c r="DK20">
        <v>10562.34</v>
      </c>
      <c r="DL20">
        <v>15</v>
      </c>
      <c r="DM20">
        <v>1599848131.0999999</v>
      </c>
      <c r="DN20" t="s">
        <v>374</v>
      </c>
      <c r="DO20">
        <v>1599848121.0999999</v>
      </c>
      <c r="DP20">
        <v>1599848131.0999999</v>
      </c>
      <c r="DQ20">
        <v>44</v>
      </c>
      <c r="DR20">
        <v>1.7999999999999999E-2</v>
      </c>
      <c r="DS20">
        <v>1E-3</v>
      </c>
      <c r="DT20">
        <v>-0.27200000000000002</v>
      </c>
      <c r="DU20">
        <v>-0.30299999999999999</v>
      </c>
      <c r="DV20">
        <v>400</v>
      </c>
      <c r="DW20">
        <v>11</v>
      </c>
      <c r="DX20">
        <v>0.02</v>
      </c>
      <c r="DY20">
        <v>0.01</v>
      </c>
      <c r="DZ20">
        <v>399.98784999999998</v>
      </c>
      <c r="EA20">
        <v>-9.3906191369151501E-2</v>
      </c>
      <c r="EB20">
        <v>2.0261478228398098E-2</v>
      </c>
      <c r="EC20">
        <v>1</v>
      </c>
      <c r="ED20">
        <v>375.07023333333302</v>
      </c>
      <c r="EE20">
        <v>1.1933259176738001E-2</v>
      </c>
      <c r="EF20">
        <v>8.8154536027452504E-3</v>
      </c>
      <c r="EG20">
        <v>1</v>
      </c>
      <c r="EH20">
        <v>11.351710000000001</v>
      </c>
      <c r="EI20">
        <v>2.9047654784242701E-2</v>
      </c>
      <c r="EJ20">
        <v>2.8201772993908898E-3</v>
      </c>
      <c r="EK20">
        <v>1</v>
      </c>
      <c r="EL20">
        <v>17.416284999999998</v>
      </c>
      <c r="EM20">
        <v>-4.76397748590559E-3</v>
      </c>
      <c r="EN20">
        <v>9.8781324145782198E-4</v>
      </c>
      <c r="EO20">
        <v>1</v>
      </c>
      <c r="EP20">
        <v>4</v>
      </c>
      <c r="EQ20">
        <v>4</v>
      </c>
      <c r="ER20" t="s">
        <v>369</v>
      </c>
      <c r="ES20">
        <v>2.9992700000000001</v>
      </c>
      <c r="ET20">
        <v>2.6941600000000001</v>
      </c>
      <c r="EU20">
        <v>9.6003199999999997E-2</v>
      </c>
      <c r="EV20">
        <v>0.10125099999999999</v>
      </c>
      <c r="EW20">
        <v>8.8429599999999997E-2</v>
      </c>
      <c r="EX20">
        <v>6.3253699999999996E-2</v>
      </c>
      <c r="EY20">
        <v>28526.3</v>
      </c>
      <c r="EZ20">
        <v>32041.1</v>
      </c>
      <c r="FA20">
        <v>27569.3</v>
      </c>
      <c r="FB20">
        <v>30861.9</v>
      </c>
      <c r="FC20">
        <v>35255.599999999999</v>
      </c>
      <c r="FD20">
        <v>39770.800000000003</v>
      </c>
      <c r="FE20">
        <v>40735.300000000003</v>
      </c>
      <c r="FF20">
        <v>45441.599999999999</v>
      </c>
      <c r="FG20">
        <v>1.9752799999999999</v>
      </c>
      <c r="FH20">
        <v>1.9931000000000001</v>
      </c>
      <c r="FI20">
        <v>2.3145200000000001E-2</v>
      </c>
      <c r="FJ20">
        <v>0</v>
      </c>
      <c r="FK20">
        <v>24.345700000000001</v>
      </c>
      <c r="FL20">
        <v>999.9</v>
      </c>
      <c r="FM20">
        <v>36.893999999999998</v>
      </c>
      <c r="FN20">
        <v>28.167999999999999</v>
      </c>
      <c r="FO20">
        <v>13.956099999999999</v>
      </c>
      <c r="FP20">
        <v>61.878399999999999</v>
      </c>
      <c r="FQ20">
        <v>35.512799999999999</v>
      </c>
      <c r="FR20">
        <v>1</v>
      </c>
      <c r="FS20">
        <v>-4.1067100000000002E-2</v>
      </c>
      <c r="FT20">
        <v>1.3665</v>
      </c>
      <c r="FU20">
        <v>20.195599999999999</v>
      </c>
      <c r="FV20">
        <v>5.2229799999999997</v>
      </c>
      <c r="FW20">
        <v>12.027900000000001</v>
      </c>
      <c r="FX20">
        <v>4.9598000000000004</v>
      </c>
      <c r="FY20">
        <v>3.30125</v>
      </c>
      <c r="FZ20">
        <v>999.9</v>
      </c>
      <c r="GA20">
        <v>9704.6</v>
      </c>
      <c r="GB20">
        <v>9999</v>
      </c>
      <c r="GC20">
        <v>9999</v>
      </c>
      <c r="GD20">
        <v>1.8797299999999999</v>
      </c>
      <c r="GE20">
        <v>1.8766700000000001</v>
      </c>
      <c r="GF20">
        <v>1.8788100000000001</v>
      </c>
      <c r="GG20">
        <v>1.87852</v>
      </c>
      <c r="GH20">
        <v>1.8800399999999999</v>
      </c>
      <c r="GI20">
        <v>1.8730100000000001</v>
      </c>
      <c r="GJ20">
        <v>1.88062</v>
      </c>
      <c r="GK20">
        <v>1.87469</v>
      </c>
      <c r="GL20">
        <v>5</v>
      </c>
      <c r="GM20">
        <v>0</v>
      </c>
      <c r="GN20">
        <v>0</v>
      </c>
      <c r="GO20">
        <v>0</v>
      </c>
      <c r="GP20" t="s">
        <v>361</v>
      </c>
      <c r="GQ20" t="s">
        <v>362</v>
      </c>
      <c r="GR20" t="s">
        <v>363</v>
      </c>
      <c r="GS20" t="s">
        <v>363</v>
      </c>
      <c r="GT20" t="s">
        <v>363</v>
      </c>
      <c r="GU20" t="s">
        <v>363</v>
      </c>
      <c r="GV20">
        <v>0</v>
      </c>
      <c r="GW20">
        <v>100</v>
      </c>
      <c r="GX20">
        <v>100</v>
      </c>
      <c r="GY20">
        <v>-0.27200000000000002</v>
      </c>
      <c r="GZ20">
        <v>-0.30299999999999999</v>
      </c>
      <c r="HA20">
        <v>-0.27250000000000002</v>
      </c>
      <c r="HB20">
        <v>0</v>
      </c>
      <c r="HC20">
        <v>0</v>
      </c>
      <c r="HD20">
        <v>0</v>
      </c>
      <c r="HE20">
        <v>-0.30301500000000198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0.7</v>
      </c>
      <c r="HN20">
        <v>0.5</v>
      </c>
      <c r="HO20">
        <v>2</v>
      </c>
      <c r="HP20">
        <v>506.97800000000001</v>
      </c>
      <c r="HQ20">
        <v>501.81299999999999</v>
      </c>
      <c r="HR20">
        <v>23</v>
      </c>
      <c r="HS20">
        <v>26.9772</v>
      </c>
      <c r="HT20">
        <v>30.0002</v>
      </c>
      <c r="HU20">
        <v>26.914100000000001</v>
      </c>
      <c r="HV20">
        <v>26.925699999999999</v>
      </c>
      <c r="HW20">
        <v>20.444400000000002</v>
      </c>
      <c r="HX20">
        <v>100</v>
      </c>
      <c r="HY20">
        <v>0</v>
      </c>
      <c r="HZ20">
        <v>23</v>
      </c>
      <c r="IA20">
        <v>400</v>
      </c>
      <c r="IB20">
        <v>12.2913</v>
      </c>
      <c r="IC20">
        <v>104.872</v>
      </c>
      <c r="ID20">
        <v>101.492</v>
      </c>
    </row>
    <row r="21" spans="1:238" x14ac:dyDescent="0.35">
      <c r="A21">
        <v>4</v>
      </c>
      <c r="B21">
        <v>1599848244.0999999</v>
      </c>
      <c r="C21">
        <v>443.09999990463302</v>
      </c>
      <c r="D21" t="s">
        <v>375</v>
      </c>
      <c r="E21" t="s">
        <v>376</v>
      </c>
      <c r="F21">
        <v>1599848244.0999999</v>
      </c>
      <c r="G21">
        <f t="shared" si="0"/>
        <v>4.9579644720259535E-3</v>
      </c>
      <c r="H21">
        <f t="shared" si="1"/>
        <v>18.353958902017986</v>
      </c>
      <c r="I21">
        <f t="shared" si="2"/>
        <v>375.79497955032281</v>
      </c>
      <c r="J21">
        <f t="shared" si="3"/>
        <v>289.43907476843225</v>
      </c>
      <c r="K21">
        <f t="shared" si="4"/>
        <v>29.349096884543894</v>
      </c>
      <c r="L21">
        <f t="shared" si="5"/>
        <v>38.105578081921514</v>
      </c>
      <c r="M21">
        <f t="shared" si="6"/>
        <v>0.40145054275268083</v>
      </c>
      <c r="N21">
        <f t="shared" si="7"/>
        <v>2.2809482364103943</v>
      </c>
      <c r="O21">
        <f t="shared" si="8"/>
        <v>0.36592997521359494</v>
      </c>
      <c r="P21">
        <f t="shared" si="9"/>
        <v>0.23163514244899516</v>
      </c>
      <c r="Q21">
        <f t="shared" si="10"/>
        <v>145.87163368075542</v>
      </c>
      <c r="R21">
        <f t="shared" si="11"/>
        <v>25.08470835229685</v>
      </c>
      <c r="S21">
        <f t="shared" si="12"/>
        <v>24.5212</v>
      </c>
      <c r="T21">
        <f t="shared" si="13"/>
        <v>3.0900358830035932</v>
      </c>
      <c r="U21">
        <f t="shared" si="14"/>
        <v>52.993825587745057</v>
      </c>
      <c r="V21">
        <f t="shared" si="15"/>
        <v>1.7489558325160599</v>
      </c>
      <c r="W21">
        <f t="shared" si="16"/>
        <v>3.3003011447441337</v>
      </c>
      <c r="X21">
        <f t="shared" si="17"/>
        <v>1.3410800504875333</v>
      </c>
      <c r="Y21">
        <f t="shared" si="18"/>
        <v>-218.64623321634454</v>
      </c>
      <c r="Z21">
        <f t="shared" si="19"/>
        <v>135.85778776383552</v>
      </c>
      <c r="AA21">
        <f t="shared" si="20"/>
        <v>12.608178444502311</v>
      </c>
      <c r="AB21">
        <f t="shared" si="21"/>
        <v>75.6913666727487</v>
      </c>
      <c r="AC21">
        <v>14</v>
      </c>
      <c r="AD21">
        <v>3</v>
      </c>
      <c r="AE21">
        <f t="shared" si="22"/>
        <v>1.0005204205546592</v>
      </c>
      <c r="AF21">
        <f t="shared" si="23"/>
        <v>5.2042055465917336E-2</v>
      </c>
      <c r="AG21">
        <f t="shared" si="24"/>
        <v>53830.640478603491</v>
      </c>
      <c r="AH21" t="s">
        <v>360</v>
      </c>
      <c r="AI21">
        <v>10224.299999999999</v>
      </c>
      <c r="AJ21">
        <v>682.80200000000002</v>
      </c>
      <c r="AK21">
        <v>3530.02</v>
      </c>
      <c r="AL21">
        <f t="shared" si="25"/>
        <v>2847.2179999999998</v>
      </c>
      <c r="AM21">
        <f t="shared" si="26"/>
        <v>0.80657276729310312</v>
      </c>
      <c r="AN21">
        <v>-0.94661373630756895</v>
      </c>
      <c r="AO21" t="s">
        <v>377</v>
      </c>
      <c r="AP21">
        <v>10244.1</v>
      </c>
      <c r="AQ21">
        <v>954.17392307692296</v>
      </c>
      <c r="AR21">
        <v>1499</v>
      </c>
      <c r="AS21">
        <f t="shared" si="27"/>
        <v>0.3634596910761021</v>
      </c>
      <c r="AT21">
        <v>0.5</v>
      </c>
      <c r="AU21">
        <f t="shared" si="28"/>
        <v>757.28304156186539</v>
      </c>
      <c r="AV21">
        <f t="shared" si="29"/>
        <v>18.353958902017986</v>
      </c>
      <c r="AW21">
        <f t="shared" si="30"/>
        <v>137.62093017162329</v>
      </c>
      <c r="AX21">
        <f t="shared" si="31"/>
        <v>0.53735823882588396</v>
      </c>
      <c r="AY21">
        <f t="shared" si="32"/>
        <v>2.5486603527419431E-2</v>
      </c>
      <c r="AZ21">
        <f t="shared" si="33"/>
        <v>1.3549166110740494</v>
      </c>
      <c r="BA21" t="s">
        <v>378</v>
      </c>
      <c r="BB21">
        <v>693.5</v>
      </c>
      <c r="BC21">
        <f t="shared" si="34"/>
        <v>805.5</v>
      </c>
      <c r="BD21">
        <f t="shared" si="35"/>
        <v>0.67638246669531599</v>
      </c>
      <c r="BE21">
        <f t="shared" si="36"/>
        <v>0.71602527040175989</v>
      </c>
      <c r="BF21">
        <f t="shared" si="37"/>
        <v>0.66751704478947149</v>
      </c>
      <c r="BG21">
        <f t="shared" si="38"/>
        <v>0.71333491148201511</v>
      </c>
      <c r="BH21">
        <f t="shared" si="39"/>
        <v>0.49159930837408389</v>
      </c>
      <c r="BI21">
        <f t="shared" si="40"/>
        <v>0.50840069162591606</v>
      </c>
      <c r="BJ21">
        <f t="shared" si="41"/>
        <v>900.12099999999998</v>
      </c>
      <c r="BK21">
        <f t="shared" si="42"/>
        <v>757.28304156186539</v>
      </c>
      <c r="BL21">
        <f t="shared" si="43"/>
        <v>0.84131249194482227</v>
      </c>
      <c r="BM21">
        <f t="shared" si="44"/>
        <v>0.19262498388964466</v>
      </c>
      <c r="BN21">
        <v>1599848244.0999999</v>
      </c>
      <c r="BO21">
        <v>375.79500000000002</v>
      </c>
      <c r="BP21">
        <v>400.04599999999999</v>
      </c>
      <c r="BQ21">
        <v>17.248100000000001</v>
      </c>
      <c r="BR21">
        <v>11.4038</v>
      </c>
      <c r="BS21">
        <v>376.06599999999997</v>
      </c>
      <c r="BT21">
        <v>17.551100000000002</v>
      </c>
      <c r="BU21">
        <v>499.96100000000001</v>
      </c>
      <c r="BV21">
        <v>101.3</v>
      </c>
      <c r="BW21">
        <v>9.9912600000000004E-2</v>
      </c>
      <c r="BX21">
        <v>25.626000000000001</v>
      </c>
      <c r="BY21">
        <v>24.5212</v>
      </c>
      <c r="BZ21">
        <v>999.9</v>
      </c>
      <c r="CA21">
        <v>0</v>
      </c>
      <c r="CB21">
        <v>0</v>
      </c>
      <c r="CC21">
        <v>10003.799999999999</v>
      </c>
      <c r="CD21">
        <v>0</v>
      </c>
      <c r="CE21">
        <v>12.823700000000001</v>
      </c>
      <c r="CF21">
        <v>-24.251300000000001</v>
      </c>
      <c r="CG21">
        <v>382.39</v>
      </c>
      <c r="CH21">
        <v>404.661</v>
      </c>
      <c r="CI21">
        <v>5.84429</v>
      </c>
      <c r="CJ21">
        <v>400.04599999999999</v>
      </c>
      <c r="CK21">
        <v>11.4038</v>
      </c>
      <c r="CL21">
        <v>1.7472300000000001</v>
      </c>
      <c r="CM21">
        <v>1.1552</v>
      </c>
      <c r="CN21">
        <v>15.3225</v>
      </c>
      <c r="CO21">
        <v>9.0363900000000008</v>
      </c>
      <c r="CP21">
        <v>900.12099999999998</v>
      </c>
      <c r="CQ21">
        <v>0.95600099999999999</v>
      </c>
      <c r="CR21">
        <v>4.3998900000000001E-2</v>
      </c>
      <c r="CS21">
        <v>0</v>
      </c>
      <c r="CT21">
        <v>955.39800000000002</v>
      </c>
      <c r="CU21">
        <v>4.9998100000000001</v>
      </c>
      <c r="CV21">
        <v>8759.48</v>
      </c>
      <c r="CW21">
        <v>7560.13</v>
      </c>
      <c r="CX21">
        <v>41.375</v>
      </c>
      <c r="CY21">
        <v>43.436999999999998</v>
      </c>
      <c r="CZ21">
        <v>42.686999999999998</v>
      </c>
      <c r="DA21">
        <v>42.686999999999998</v>
      </c>
      <c r="DB21">
        <v>43.5</v>
      </c>
      <c r="DC21">
        <v>855.74</v>
      </c>
      <c r="DD21">
        <v>39.380000000000003</v>
      </c>
      <c r="DE21">
        <v>0</v>
      </c>
      <c r="DF21">
        <v>83.5</v>
      </c>
      <c r="DG21">
        <v>0</v>
      </c>
      <c r="DH21">
        <v>954.17392307692296</v>
      </c>
      <c r="DI21">
        <v>9.1970598111200701</v>
      </c>
      <c r="DJ21">
        <v>82.357948586756095</v>
      </c>
      <c r="DK21">
        <v>8748.0319230769201</v>
      </c>
      <c r="DL21">
        <v>15</v>
      </c>
      <c r="DM21">
        <v>1599848218.5999999</v>
      </c>
      <c r="DN21" t="s">
        <v>379</v>
      </c>
      <c r="DO21">
        <v>1599848215.5999999</v>
      </c>
      <c r="DP21">
        <v>1599848218.5999999</v>
      </c>
      <c r="DQ21">
        <v>45</v>
      </c>
      <c r="DR21">
        <v>1E-3</v>
      </c>
      <c r="DS21">
        <v>0</v>
      </c>
      <c r="DT21">
        <v>-0.27100000000000002</v>
      </c>
      <c r="DU21">
        <v>-0.30299999999999999</v>
      </c>
      <c r="DV21">
        <v>400</v>
      </c>
      <c r="DW21">
        <v>11</v>
      </c>
      <c r="DX21">
        <v>0.05</v>
      </c>
      <c r="DY21">
        <v>0.01</v>
      </c>
      <c r="DZ21">
        <v>399.99664999999999</v>
      </c>
      <c r="EA21">
        <v>-2.95609756105987E-2</v>
      </c>
      <c r="EB21">
        <v>2.1384047792686298E-2</v>
      </c>
      <c r="EC21">
        <v>1</v>
      </c>
      <c r="ED21">
        <v>375.77283333333298</v>
      </c>
      <c r="EE21">
        <v>2.5601779755578799E-2</v>
      </c>
      <c r="EF21">
        <v>8.7714815674965908E-3</v>
      </c>
      <c r="EG21">
        <v>1</v>
      </c>
      <c r="EH21">
        <v>11.397482500000001</v>
      </c>
      <c r="EI21">
        <v>2.96454033770907E-2</v>
      </c>
      <c r="EJ21">
        <v>2.87853152666428E-3</v>
      </c>
      <c r="EK21">
        <v>1</v>
      </c>
      <c r="EL21">
        <v>17.2434625</v>
      </c>
      <c r="EM21">
        <v>0.157210131332013</v>
      </c>
      <c r="EN21">
        <v>5.9665767771394901E-2</v>
      </c>
      <c r="EO21">
        <v>1</v>
      </c>
      <c r="EP21">
        <v>4</v>
      </c>
      <c r="EQ21">
        <v>4</v>
      </c>
      <c r="ER21" t="s">
        <v>369</v>
      </c>
      <c r="ES21">
        <v>2.9990700000000001</v>
      </c>
      <c r="ET21">
        <v>2.6941199999999998</v>
      </c>
      <c r="EU21">
        <v>9.6132599999999999E-2</v>
      </c>
      <c r="EV21">
        <v>0.101243</v>
      </c>
      <c r="EW21">
        <v>8.7807399999999994E-2</v>
      </c>
      <c r="EX21">
        <v>6.3439899999999994E-2</v>
      </c>
      <c r="EY21">
        <v>28520.3</v>
      </c>
      <c r="EZ21">
        <v>32039.3</v>
      </c>
      <c r="FA21">
        <v>27567.599999999999</v>
      </c>
      <c r="FB21">
        <v>30859.9</v>
      </c>
      <c r="FC21">
        <v>35277.699999999997</v>
      </c>
      <c r="FD21">
        <v>39760.699999999997</v>
      </c>
      <c r="FE21">
        <v>40732.800000000003</v>
      </c>
      <c r="FF21">
        <v>45439.199999999997</v>
      </c>
      <c r="FG21">
        <v>1.97488</v>
      </c>
      <c r="FH21">
        <v>1.9926999999999999</v>
      </c>
      <c r="FI21">
        <v>1.0781000000000001E-2</v>
      </c>
      <c r="FJ21">
        <v>0</v>
      </c>
      <c r="FK21">
        <v>24.344100000000001</v>
      </c>
      <c r="FL21">
        <v>999.9</v>
      </c>
      <c r="FM21">
        <v>36.838999999999999</v>
      </c>
      <c r="FN21">
        <v>28.218</v>
      </c>
      <c r="FO21">
        <v>13.976699999999999</v>
      </c>
      <c r="FP21">
        <v>61.5184</v>
      </c>
      <c r="FQ21">
        <v>35.649000000000001</v>
      </c>
      <c r="FR21">
        <v>1</v>
      </c>
      <c r="FS21">
        <v>-3.8424800000000002E-2</v>
      </c>
      <c r="FT21">
        <v>1.3579699999999999</v>
      </c>
      <c r="FU21">
        <v>20.197099999999999</v>
      </c>
      <c r="FV21">
        <v>5.2258300000000002</v>
      </c>
      <c r="FW21">
        <v>12.027900000000001</v>
      </c>
      <c r="FX21">
        <v>4.9596499999999999</v>
      </c>
      <c r="FY21">
        <v>3.3011499999999998</v>
      </c>
      <c r="FZ21">
        <v>999.9</v>
      </c>
      <c r="GA21">
        <v>9706.2999999999993</v>
      </c>
      <c r="GB21">
        <v>9999</v>
      </c>
      <c r="GC21">
        <v>9999</v>
      </c>
      <c r="GD21">
        <v>1.87971</v>
      </c>
      <c r="GE21">
        <v>1.8766700000000001</v>
      </c>
      <c r="GF21">
        <v>1.8788</v>
      </c>
      <c r="GG21">
        <v>1.8785099999999999</v>
      </c>
      <c r="GH21">
        <v>1.8800399999999999</v>
      </c>
      <c r="GI21">
        <v>1.873</v>
      </c>
      <c r="GJ21">
        <v>1.88063</v>
      </c>
      <c r="GK21">
        <v>1.87469</v>
      </c>
      <c r="GL21">
        <v>5</v>
      </c>
      <c r="GM21">
        <v>0</v>
      </c>
      <c r="GN21">
        <v>0</v>
      </c>
      <c r="GO21">
        <v>0</v>
      </c>
      <c r="GP21" t="s">
        <v>361</v>
      </c>
      <c r="GQ21" t="s">
        <v>362</v>
      </c>
      <c r="GR21" t="s">
        <v>363</v>
      </c>
      <c r="GS21" t="s">
        <v>363</v>
      </c>
      <c r="GT21" t="s">
        <v>363</v>
      </c>
      <c r="GU21" t="s">
        <v>363</v>
      </c>
      <c r="GV21">
        <v>0</v>
      </c>
      <c r="GW21">
        <v>100</v>
      </c>
      <c r="GX21">
        <v>100</v>
      </c>
      <c r="GY21">
        <v>-0.27100000000000002</v>
      </c>
      <c r="GZ21">
        <v>-0.30299999999999999</v>
      </c>
      <c r="HA21">
        <v>-0.27115000000003397</v>
      </c>
      <c r="HB21">
        <v>0</v>
      </c>
      <c r="HC21">
        <v>0</v>
      </c>
      <c r="HD21">
        <v>0</v>
      </c>
      <c r="HE21">
        <v>-0.30301499999999698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0.5</v>
      </c>
      <c r="HN21">
        <v>0.4</v>
      </c>
      <c r="HO21">
        <v>2</v>
      </c>
      <c r="HP21">
        <v>506.98700000000002</v>
      </c>
      <c r="HQ21">
        <v>501.82600000000002</v>
      </c>
      <c r="HR21">
        <v>22.9998</v>
      </c>
      <c r="HS21">
        <v>27.006900000000002</v>
      </c>
      <c r="HT21">
        <v>30.000299999999999</v>
      </c>
      <c r="HU21">
        <v>26.944099999999999</v>
      </c>
      <c r="HV21">
        <v>26.9558</v>
      </c>
      <c r="HW21">
        <v>20.4435</v>
      </c>
      <c r="HX21">
        <v>100</v>
      </c>
      <c r="HY21">
        <v>0</v>
      </c>
      <c r="HZ21">
        <v>23</v>
      </c>
      <c r="IA21">
        <v>400</v>
      </c>
      <c r="IB21">
        <v>12.2913</v>
      </c>
      <c r="IC21">
        <v>104.866</v>
      </c>
      <c r="ID21">
        <v>101.48699999999999</v>
      </c>
    </row>
    <row r="22" spans="1:238" x14ac:dyDescent="0.35">
      <c r="A22">
        <v>5</v>
      </c>
      <c r="B22">
        <v>1599848335.0999999</v>
      </c>
      <c r="C22">
        <v>534.09999990463302</v>
      </c>
      <c r="D22" t="s">
        <v>380</v>
      </c>
      <c r="E22" t="s">
        <v>381</v>
      </c>
      <c r="F22">
        <v>1599848335.0999999</v>
      </c>
      <c r="G22">
        <f t="shared" si="0"/>
        <v>4.7510737425731373E-3</v>
      </c>
      <c r="H22">
        <f t="shared" si="1"/>
        <v>17.485202790699667</v>
      </c>
      <c r="I22">
        <f t="shared" si="2"/>
        <v>376.84598043272763</v>
      </c>
      <c r="J22">
        <f t="shared" si="3"/>
        <v>291.90973743322093</v>
      </c>
      <c r="K22">
        <f t="shared" si="4"/>
        <v>29.596715463516798</v>
      </c>
      <c r="L22">
        <f t="shared" si="5"/>
        <v>38.20839741253571</v>
      </c>
      <c r="M22">
        <f t="shared" si="6"/>
        <v>0.38827020627050329</v>
      </c>
      <c r="N22">
        <f t="shared" si="7"/>
        <v>2.277319211975299</v>
      </c>
      <c r="O22">
        <f t="shared" si="8"/>
        <v>0.35489193218608095</v>
      </c>
      <c r="P22">
        <f t="shared" si="9"/>
        <v>0.22456675716731106</v>
      </c>
      <c r="Q22">
        <f t="shared" si="10"/>
        <v>113.94972972664799</v>
      </c>
      <c r="R22">
        <f t="shared" si="11"/>
        <v>24.872677213686039</v>
      </c>
      <c r="S22">
        <f t="shared" si="12"/>
        <v>24.325900000000001</v>
      </c>
      <c r="T22">
        <f t="shared" si="13"/>
        <v>3.0541107110296433</v>
      </c>
      <c r="U22">
        <f t="shared" si="14"/>
        <v>52.511352182373663</v>
      </c>
      <c r="V22">
        <f t="shared" si="15"/>
        <v>1.7287798634698799</v>
      </c>
      <c r="W22">
        <f t="shared" si="16"/>
        <v>3.2922021460536199</v>
      </c>
      <c r="X22">
        <f t="shared" si="17"/>
        <v>1.3253308475597634</v>
      </c>
      <c r="Y22">
        <f t="shared" si="18"/>
        <v>-209.52235204747535</v>
      </c>
      <c r="Z22">
        <f t="shared" si="19"/>
        <v>154.5366827452124</v>
      </c>
      <c r="AA22">
        <f t="shared" si="20"/>
        <v>14.347424478280221</v>
      </c>
      <c r="AB22">
        <f t="shared" si="21"/>
        <v>73.311484902665256</v>
      </c>
      <c r="AC22">
        <v>13</v>
      </c>
      <c r="AD22">
        <v>3</v>
      </c>
      <c r="AE22">
        <f t="shared" si="22"/>
        <v>1.0004842581158677</v>
      </c>
      <c r="AF22">
        <f t="shared" si="23"/>
        <v>4.842581158677195E-2</v>
      </c>
      <c r="AG22">
        <f t="shared" si="24"/>
        <v>53716.375335096505</v>
      </c>
      <c r="AH22" t="s">
        <v>360</v>
      </c>
      <c r="AI22">
        <v>10224.299999999999</v>
      </c>
      <c r="AJ22">
        <v>682.80200000000002</v>
      </c>
      <c r="AK22">
        <v>3530.02</v>
      </c>
      <c r="AL22">
        <f t="shared" si="25"/>
        <v>2847.2179999999998</v>
      </c>
      <c r="AM22">
        <f t="shared" si="26"/>
        <v>0.80657276729310312</v>
      </c>
      <c r="AN22">
        <v>-0.94661373630756895</v>
      </c>
      <c r="AO22" t="s">
        <v>382</v>
      </c>
      <c r="AP22">
        <v>10247.200000000001</v>
      </c>
      <c r="AQ22">
        <v>993.05530769230802</v>
      </c>
      <c r="AR22">
        <v>1784.77</v>
      </c>
      <c r="AS22">
        <f t="shared" si="27"/>
        <v>0.44359480062287693</v>
      </c>
      <c r="AT22">
        <v>0.5</v>
      </c>
      <c r="AU22">
        <f t="shared" si="28"/>
        <v>589.20983353416102</v>
      </c>
      <c r="AV22">
        <f t="shared" si="29"/>
        <v>17.485202790699667</v>
      </c>
      <c r="AW22">
        <f t="shared" si="30"/>
        <v>130.68520931581233</v>
      </c>
      <c r="AX22">
        <f t="shared" si="31"/>
        <v>0.5933761773225682</v>
      </c>
      <c r="AY22">
        <f t="shared" si="32"/>
        <v>3.1282262240008255E-2</v>
      </c>
      <c r="AZ22">
        <f t="shared" si="33"/>
        <v>0.97785709082963068</v>
      </c>
      <c r="BA22" t="s">
        <v>383</v>
      </c>
      <c r="BB22">
        <v>725.73</v>
      </c>
      <c r="BC22">
        <f t="shared" si="34"/>
        <v>1059.04</v>
      </c>
      <c r="BD22">
        <f t="shared" si="35"/>
        <v>0.74757770462654105</v>
      </c>
      <c r="BE22">
        <f t="shared" si="36"/>
        <v>0.62235004225668533</v>
      </c>
      <c r="BF22">
        <f t="shared" si="37"/>
        <v>0.71845524761852619</v>
      </c>
      <c r="BG22">
        <f t="shared" si="38"/>
        <v>0.61296676264339445</v>
      </c>
      <c r="BH22">
        <f t="shared" si="39"/>
        <v>0.54633368693168716</v>
      </c>
      <c r="BI22">
        <f t="shared" si="40"/>
        <v>0.45366631306831284</v>
      </c>
      <c r="BJ22">
        <f t="shared" si="41"/>
        <v>700.02599999999995</v>
      </c>
      <c r="BK22">
        <f t="shared" si="42"/>
        <v>589.20983353416102</v>
      </c>
      <c r="BL22">
        <f t="shared" si="43"/>
        <v>0.84169707058617971</v>
      </c>
      <c r="BM22">
        <f t="shared" si="44"/>
        <v>0.19339414117235951</v>
      </c>
      <c r="BN22">
        <v>1599848335.0999999</v>
      </c>
      <c r="BO22">
        <v>376.846</v>
      </c>
      <c r="BP22">
        <v>399.96899999999999</v>
      </c>
      <c r="BQ22">
        <v>17.050799999999999</v>
      </c>
      <c r="BR22">
        <v>11.4489</v>
      </c>
      <c r="BS22">
        <v>377.10599999999999</v>
      </c>
      <c r="BT22">
        <v>17.349900000000002</v>
      </c>
      <c r="BU22">
        <v>499.94799999999998</v>
      </c>
      <c r="BV22">
        <v>101.29</v>
      </c>
      <c r="BW22">
        <v>9.9956100000000006E-2</v>
      </c>
      <c r="BX22">
        <v>25.584599999999998</v>
      </c>
      <c r="BY22">
        <v>24.325900000000001</v>
      </c>
      <c r="BZ22">
        <v>999.9</v>
      </c>
      <c r="CA22">
        <v>0</v>
      </c>
      <c r="CB22">
        <v>0</v>
      </c>
      <c r="CC22">
        <v>9981.25</v>
      </c>
      <c r="CD22">
        <v>0</v>
      </c>
      <c r="CE22">
        <v>13.0939</v>
      </c>
      <c r="CF22">
        <v>-23.122699999999998</v>
      </c>
      <c r="CG22">
        <v>383.38299999999998</v>
      </c>
      <c r="CH22">
        <v>404.601</v>
      </c>
      <c r="CI22">
        <v>5.6018800000000004</v>
      </c>
      <c r="CJ22">
        <v>399.96899999999999</v>
      </c>
      <c r="CK22">
        <v>11.4489</v>
      </c>
      <c r="CL22">
        <v>1.7270700000000001</v>
      </c>
      <c r="CM22">
        <v>1.1596599999999999</v>
      </c>
      <c r="CN22">
        <v>15.1419</v>
      </c>
      <c r="CO22">
        <v>9.0935100000000002</v>
      </c>
      <c r="CP22">
        <v>700.02599999999995</v>
      </c>
      <c r="CQ22">
        <v>0.94302799999999998</v>
      </c>
      <c r="CR22">
        <v>5.6971599999999997E-2</v>
      </c>
      <c r="CS22">
        <v>0</v>
      </c>
      <c r="CT22">
        <v>995.06</v>
      </c>
      <c r="CU22">
        <v>4.9998100000000001</v>
      </c>
      <c r="CV22">
        <v>7094.93</v>
      </c>
      <c r="CW22">
        <v>5848.77</v>
      </c>
      <c r="CX22">
        <v>41.311999999999998</v>
      </c>
      <c r="CY22">
        <v>43.625</v>
      </c>
      <c r="CZ22">
        <v>42.75</v>
      </c>
      <c r="DA22">
        <v>42.875</v>
      </c>
      <c r="DB22">
        <v>43.5</v>
      </c>
      <c r="DC22">
        <v>655.43</v>
      </c>
      <c r="DD22">
        <v>39.6</v>
      </c>
      <c r="DE22">
        <v>0</v>
      </c>
      <c r="DF22">
        <v>90.700000047683702</v>
      </c>
      <c r="DG22">
        <v>0</v>
      </c>
      <c r="DH22">
        <v>993.05530769230802</v>
      </c>
      <c r="DI22">
        <v>15.146051295243099</v>
      </c>
      <c r="DJ22">
        <v>112.575042789403</v>
      </c>
      <c r="DK22">
        <v>7081.5092307692303</v>
      </c>
      <c r="DL22">
        <v>15</v>
      </c>
      <c r="DM22">
        <v>1599848309.5999999</v>
      </c>
      <c r="DN22" t="s">
        <v>384</v>
      </c>
      <c r="DO22">
        <v>1599848294.5999999</v>
      </c>
      <c r="DP22">
        <v>1599848309.5999999</v>
      </c>
      <c r="DQ22">
        <v>46</v>
      </c>
      <c r="DR22">
        <v>1.0999999999999999E-2</v>
      </c>
      <c r="DS22">
        <v>4.0000000000000001E-3</v>
      </c>
      <c r="DT22">
        <v>-0.26</v>
      </c>
      <c r="DU22">
        <v>-0.29899999999999999</v>
      </c>
      <c r="DV22">
        <v>400</v>
      </c>
      <c r="DW22">
        <v>11</v>
      </c>
      <c r="DX22">
        <v>0.05</v>
      </c>
      <c r="DY22">
        <v>0.02</v>
      </c>
      <c r="DZ22">
        <v>400.00439999999998</v>
      </c>
      <c r="EA22">
        <v>-8.6814258912650002E-2</v>
      </c>
      <c r="EB22">
        <v>2.0304925510817501E-2</v>
      </c>
      <c r="EC22">
        <v>1</v>
      </c>
      <c r="ED22">
        <v>376.85506666666703</v>
      </c>
      <c r="EE22">
        <v>0.14741713014560501</v>
      </c>
      <c r="EF22">
        <v>1.7223885224371901E-2</v>
      </c>
      <c r="EG22">
        <v>1</v>
      </c>
      <c r="EH22">
        <v>11.4441775</v>
      </c>
      <c r="EI22">
        <v>3.0338836772954399E-2</v>
      </c>
      <c r="EJ22">
        <v>2.9290346105842798E-3</v>
      </c>
      <c r="EK22">
        <v>1</v>
      </c>
      <c r="EL22">
        <v>17.037009999999999</v>
      </c>
      <c r="EM22">
        <v>0.37555046904310602</v>
      </c>
      <c r="EN22">
        <v>0.12302535267171601</v>
      </c>
      <c r="EO22">
        <v>1</v>
      </c>
      <c r="EP22">
        <v>4</v>
      </c>
      <c r="EQ22">
        <v>4</v>
      </c>
      <c r="ER22" t="s">
        <v>369</v>
      </c>
      <c r="ES22">
        <v>2.9990299999999999</v>
      </c>
      <c r="ET22">
        <v>2.6941700000000002</v>
      </c>
      <c r="EU22">
        <v>9.6321299999999999E-2</v>
      </c>
      <c r="EV22">
        <v>0.10120899999999999</v>
      </c>
      <c r="EW22">
        <v>8.7055099999999996E-2</v>
      </c>
      <c r="EX22">
        <v>6.3618999999999995E-2</v>
      </c>
      <c r="EY22">
        <v>28512.799999999999</v>
      </c>
      <c r="EZ22">
        <v>32038.400000000001</v>
      </c>
      <c r="FA22">
        <v>27566.2</v>
      </c>
      <c r="FB22">
        <v>30858.1</v>
      </c>
      <c r="FC22">
        <v>35305.800000000003</v>
      </c>
      <c r="FD22">
        <v>39750.5</v>
      </c>
      <c r="FE22">
        <v>40731.4</v>
      </c>
      <c r="FF22">
        <v>45436.3</v>
      </c>
      <c r="FG22">
        <v>1.97515</v>
      </c>
      <c r="FH22">
        <v>1.9919800000000001</v>
      </c>
      <c r="FI22">
        <v>2.3096799999999999E-4</v>
      </c>
      <c r="FJ22">
        <v>0</v>
      </c>
      <c r="FK22">
        <v>24.322099999999999</v>
      </c>
      <c r="FL22">
        <v>999.9</v>
      </c>
      <c r="FM22">
        <v>36.79</v>
      </c>
      <c r="FN22">
        <v>28.228000000000002</v>
      </c>
      <c r="FO22">
        <v>13.9688</v>
      </c>
      <c r="FP22">
        <v>61.898400000000002</v>
      </c>
      <c r="FQ22">
        <v>35.685099999999998</v>
      </c>
      <c r="FR22">
        <v>1</v>
      </c>
      <c r="FS22">
        <v>-3.55158E-2</v>
      </c>
      <c r="FT22">
        <v>1.36006</v>
      </c>
      <c r="FU22">
        <v>20.199000000000002</v>
      </c>
      <c r="FV22">
        <v>5.2235800000000001</v>
      </c>
      <c r="FW22">
        <v>12.027900000000001</v>
      </c>
      <c r="FX22">
        <v>4.9598000000000004</v>
      </c>
      <c r="FY22">
        <v>3.3011300000000001</v>
      </c>
      <c r="FZ22">
        <v>999.9</v>
      </c>
      <c r="GA22">
        <v>9708.1</v>
      </c>
      <c r="GB22">
        <v>9999</v>
      </c>
      <c r="GC22">
        <v>9999</v>
      </c>
      <c r="GD22">
        <v>1.8797299999999999</v>
      </c>
      <c r="GE22">
        <v>1.87663</v>
      </c>
      <c r="GF22">
        <v>1.8788100000000001</v>
      </c>
      <c r="GG22">
        <v>1.8785099999999999</v>
      </c>
      <c r="GH22">
        <v>1.8800399999999999</v>
      </c>
      <c r="GI22">
        <v>1.873</v>
      </c>
      <c r="GJ22">
        <v>1.88062</v>
      </c>
      <c r="GK22">
        <v>1.87469</v>
      </c>
      <c r="GL22">
        <v>5</v>
      </c>
      <c r="GM22">
        <v>0</v>
      </c>
      <c r="GN22">
        <v>0</v>
      </c>
      <c r="GO22">
        <v>0</v>
      </c>
      <c r="GP22" t="s">
        <v>361</v>
      </c>
      <c r="GQ22" t="s">
        <v>362</v>
      </c>
      <c r="GR22" t="s">
        <v>363</v>
      </c>
      <c r="GS22" t="s">
        <v>363</v>
      </c>
      <c r="GT22" t="s">
        <v>363</v>
      </c>
      <c r="GU22" t="s">
        <v>363</v>
      </c>
      <c r="GV22">
        <v>0</v>
      </c>
      <c r="GW22">
        <v>100</v>
      </c>
      <c r="GX22">
        <v>100</v>
      </c>
      <c r="GY22">
        <v>-0.26</v>
      </c>
      <c r="GZ22">
        <v>-0.29909999999999998</v>
      </c>
      <c r="HA22">
        <v>-0.26010000000002298</v>
      </c>
      <c r="HB22">
        <v>0</v>
      </c>
      <c r="HC22">
        <v>0</v>
      </c>
      <c r="HD22">
        <v>0</v>
      </c>
      <c r="HE22">
        <v>-0.29915000000000302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0.7</v>
      </c>
      <c r="HN22">
        <v>0.4</v>
      </c>
      <c r="HO22">
        <v>2</v>
      </c>
      <c r="HP22">
        <v>507.50299999999999</v>
      </c>
      <c r="HQ22">
        <v>501.67200000000003</v>
      </c>
      <c r="HR22">
        <v>22.9999</v>
      </c>
      <c r="HS22">
        <v>27.039000000000001</v>
      </c>
      <c r="HT22">
        <v>30.000299999999999</v>
      </c>
      <c r="HU22">
        <v>26.979700000000001</v>
      </c>
      <c r="HV22">
        <v>26.991499999999998</v>
      </c>
      <c r="HW22">
        <v>20.4481</v>
      </c>
      <c r="HX22">
        <v>100</v>
      </c>
      <c r="HY22">
        <v>0</v>
      </c>
      <c r="HZ22">
        <v>23</v>
      </c>
      <c r="IA22">
        <v>400</v>
      </c>
      <c r="IB22">
        <v>12.2913</v>
      </c>
      <c r="IC22">
        <v>104.86199999999999</v>
      </c>
      <c r="ID22">
        <v>101.48</v>
      </c>
    </row>
    <row r="23" spans="1:238" x14ac:dyDescent="0.35">
      <c r="A23">
        <v>6</v>
      </c>
      <c r="B23">
        <v>1599848426.0999999</v>
      </c>
      <c r="C23">
        <v>625.09999990463302</v>
      </c>
      <c r="D23" t="s">
        <v>385</v>
      </c>
      <c r="E23" t="s">
        <v>386</v>
      </c>
      <c r="F23">
        <v>1599848426.0999999</v>
      </c>
      <c r="G23">
        <f t="shared" si="0"/>
        <v>4.539895664059366E-3</v>
      </c>
      <c r="H23">
        <f t="shared" si="1"/>
        <v>16.368055683696458</v>
      </c>
      <c r="I23">
        <f t="shared" si="2"/>
        <v>378.28998171649857</v>
      </c>
      <c r="J23">
        <f t="shared" si="3"/>
        <v>295.01249354447492</v>
      </c>
      <c r="K23">
        <f t="shared" si="4"/>
        <v>29.910123188429178</v>
      </c>
      <c r="L23">
        <f t="shared" si="5"/>
        <v>38.353290798456754</v>
      </c>
      <c r="M23">
        <f t="shared" si="6"/>
        <v>0.37026531360809262</v>
      </c>
      <c r="N23">
        <f t="shared" si="7"/>
        <v>2.2786080786099165</v>
      </c>
      <c r="O23">
        <f t="shared" si="8"/>
        <v>0.33979655694722316</v>
      </c>
      <c r="P23">
        <f t="shared" si="9"/>
        <v>0.21490102031832747</v>
      </c>
      <c r="Q23">
        <f t="shared" si="10"/>
        <v>90.021229313088355</v>
      </c>
      <c r="R23">
        <f t="shared" si="11"/>
        <v>24.716896977174191</v>
      </c>
      <c r="S23">
        <f t="shared" si="12"/>
        <v>24.198599999999999</v>
      </c>
      <c r="T23">
        <f t="shared" si="13"/>
        <v>3.0308910949480956</v>
      </c>
      <c r="U23">
        <f t="shared" si="14"/>
        <v>52.025085836229422</v>
      </c>
      <c r="V23">
        <f t="shared" si="15"/>
        <v>1.7079680633286598</v>
      </c>
      <c r="W23">
        <f t="shared" si="16"/>
        <v>3.2829701976950103</v>
      </c>
      <c r="X23">
        <f t="shared" si="17"/>
        <v>1.3229230316194358</v>
      </c>
      <c r="Y23">
        <f t="shared" si="18"/>
        <v>-200.20939878501804</v>
      </c>
      <c r="Z23">
        <f t="shared" si="19"/>
        <v>164.45168948922958</v>
      </c>
      <c r="AA23">
        <f t="shared" si="20"/>
        <v>15.245912997619524</v>
      </c>
      <c r="AB23">
        <f t="shared" si="21"/>
        <v>69.509433014919423</v>
      </c>
      <c r="AC23">
        <v>13</v>
      </c>
      <c r="AD23">
        <v>3</v>
      </c>
      <c r="AE23">
        <f t="shared" si="22"/>
        <v>1.0004837933795907</v>
      </c>
      <c r="AF23">
        <f t="shared" si="23"/>
        <v>4.8379337959070234E-2</v>
      </c>
      <c r="AG23">
        <f t="shared" si="24"/>
        <v>53767.950793108859</v>
      </c>
      <c r="AH23" t="s">
        <v>360</v>
      </c>
      <c r="AI23">
        <v>10224.299999999999</v>
      </c>
      <c r="AJ23">
        <v>682.80200000000002</v>
      </c>
      <c r="AK23">
        <v>3530.02</v>
      </c>
      <c r="AL23">
        <f t="shared" si="25"/>
        <v>2847.2179999999998</v>
      </c>
      <c r="AM23">
        <f t="shared" si="26"/>
        <v>0.80657276729310312</v>
      </c>
      <c r="AN23">
        <v>-0.94661373630756895</v>
      </c>
      <c r="AO23" t="s">
        <v>387</v>
      </c>
      <c r="AP23">
        <v>10250.700000000001</v>
      </c>
      <c r="AQ23">
        <v>1037.2980769230801</v>
      </c>
      <c r="AR23">
        <v>2127.61</v>
      </c>
      <c r="AS23">
        <f t="shared" si="27"/>
        <v>0.51245854413023062</v>
      </c>
      <c r="AT23">
        <v>0.5</v>
      </c>
      <c r="AU23">
        <f t="shared" si="28"/>
        <v>463.20857389843252</v>
      </c>
      <c r="AV23">
        <f t="shared" si="29"/>
        <v>16.368055683696458</v>
      </c>
      <c r="AW23">
        <f t="shared" si="30"/>
        <v>118.68759570431554</v>
      </c>
      <c r="AX23">
        <f t="shared" si="31"/>
        <v>0.63998571166708185</v>
      </c>
      <c r="AY23">
        <f t="shared" si="32"/>
        <v>3.7379855200609054E-2</v>
      </c>
      <c r="AZ23">
        <f t="shared" si="33"/>
        <v>0.65914805814975475</v>
      </c>
      <c r="BA23" t="s">
        <v>388</v>
      </c>
      <c r="BB23">
        <v>765.97</v>
      </c>
      <c r="BC23">
        <f t="shared" si="34"/>
        <v>1361.64</v>
      </c>
      <c r="BD23">
        <f t="shared" si="35"/>
        <v>0.80073435201442378</v>
      </c>
      <c r="BE23">
        <f t="shared" si="36"/>
        <v>0.50737504748466911</v>
      </c>
      <c r="BF23">
        <f t="shared" si="37"/>
        <v>0.754641393927027</v>
      </c>
      <c r="BG23">
        <f t="shared" si="38"/>
        <v>0.49255448651982386</v>
      </c>
      <c r="BH23">
        <f t="shared" si="39"/>
        <v>0.59128470905086783</v>
      </c>
      <c r="BI23">
        <f t="shared" si="40"/>
        <v>0.40871529094913217</v>
      </c>
      <c r="BJ23">
        <f t="shared" si="41"/>
        <v>550.01700000000005</v>
      </c>
      <c r="BK23">
        <f t="shared" si="42"/>
        <v>463.20857389843252</v>
      </c>
      <c r="BL23">
        <f t="shared" si="43"/>
        <v>0.8421713763364268</v>
      </c>
      <c r="BM23">
        <f t="shared" si="44"/>
        <v>0.19434275267285372</v>
      </c>
      <c r="BN23">
        <v>1599848426.0999999</v>
      </c>
      <c r="BO23">
        <v>378.29</v>
      </c>
      <c r="BP23">
        <v>399.98399999999998</v>
      </c>
      <c r="BQ23">
        <v>16.8462</v>
      </c>
      <c r="BR23">
        <v>11.4925</v>
      </c>
      <c r="BS23">
        <v>378.56099999999998</v>
      </c>
      <c r="BT23">
        <v>17.145399999999999</v>
      </c>
      <c r="BU23">
        <v>499.97800000000001</v>
      </c>
      <c r="BV23">
        <v>101.286</v>
      </c>
      <c r="BW23">
        <v>9.9954299999999996E-2</v>
      </c>
      <c r="BX23">
        <v>25.537299999999998</v>
      </c>
      <c r="BY23">
        <v>24.198599999999999</v>
      </c>
      <c r="BZ23">
        <v>999.9</v>
      </c>
      <c r="CA23">
        <v>0</v>
      </c>
      <c r="CB23">
        <v>0</v>
      </c>
      <c r="CC23">
        <v>9990</v>
      </c>
      <c r="CD23">
        <v>0</v>
      </c>
      <c r="CE23">
        <v>13.412599999999999</v>
      </c>
      <c r="CF23">
        <v>-21.694199999999999</v>
      </c>
      <c r="CG23">
        <v>384.77199999999999</v>
      </c>
      <c r="CH23">
        <v>404.63400000000001</v>
      </c>
      <c r="CI23">
        <v>5.35365</v>
      </c>
      <c r="CJ23">
        <v>399.98399999999998</v>
      </c>
      <c r="CK23">
        <v>11.4925</v>
      </c>
      <c r="CL23">
        <v>1.70628</v>
      </c>
      <c r="CM23">
        <v>1.1640299999999999</v>
      </c>
      <c r="CN23">
        <v>14.9537</v>
      </c>
      <c r="CO23">
        <v>9.1493000000000002</v>
      </c>
      <c r="CP23">
        <v>550.01700000000005</v>
      </c>
      <c r="CQ23">
        <v>0.92696500000000004</v>
      </c>
      <c r="CR23">
        <v>7.3035100000000006E-2</v>
      </c>
      <c r="CS23">
        <v>0</v>
      </c>
      <c r="CT23">
        <v>1039.46</v>
      </c>
      <c r="CU23">
        <v>4.9998100000000001</v>
      </c>
      <c r="CV23">
        <v>5820.37</v>
      </c>
      <c r="CW23">
        <v>4565.67</v>
      </c>
      <c r="CX23">
        <v>41.125</v>
      </c>
      <c r="CY23">
        <v>43.686999999999998</v>
      </c>
      <c r="CZ23">
        <v>42.811999999999998</v>
      </c>
      <c r="DA23">
        <v>43</v>
      </c>
      <c r="DB23">
        <v>43.436999999999998</v>
      </c>
      <c r="DC23">
        <v>505.21</v>
      </c>
      <c r="DD23">
        <v>39.81</v>
      </c>
      <c r="DE23">
        <v>0</v>
      </c>
      <c r="DF23">
        <v>90.700000047683702</v>
      </c>
      <c r="DG23">
        <v>0</v>
      </c>
      <c r="DH23">
        <v>1037.2980769230801</v>
      </c>
      <c r="DI23">
        <v>18.6116239490933</v>
      </c>
      <c r="DJ23">
        <v>99.452991513415697</v>
      </c>
      <c r="DK23">
        <v>5808.4023076923104</v>
      </c>
      <c r="DL23">
        <v>15</v>
      </c>
      <c r="DM23">
        <v>1599848395.5999999</v>
      </c>
      <c r="DN23" t="s">
        <v>389</v>
      </c>
      <c r="DO23">
        <v>1599848392.5999999</v>
      </c>
      <c r="DP23">
        <v>1599848395.5999999</v>
      </c>
      <c r="DQ23">
        <v>47</v>
      </c>
      <c r="DR23">
        <v>-1.0999999999999999E-2</v>
      </c>
      <c r="DS23">
        <v>0</v>
      </c>
      <c r="DT23">
        <v>-0.27100000000000002</v>
      </c>
      <c r="DU23">
        <v>-0.29899999999999999</v>
      </c>
      <c r="DV23">
        <v>400</v>
      </c>
      <c r="DW23">
        <v>11</v>
      </c>
      <c r="DX23">
        <v>0.06</v>
      </c>
      <c r="DY23">
        <v>0.02</v>
      </c>
      <c r="DZ23">
        <v>399.99687499999999</v>
      </c>
      <c r="EA23">
        <v>-7.8540337712541597E-2</v>
      </c>
      <c r="EB23">
        <v>2.0278298128789202E-2</v>
      </c>
      <c r="EC23">
        <v>1</v>
      </c>
      <c r="ED23">
        <v>378.28943333333302</v>
      </c>
      <c r="EE23">
        <v>-0.200516129031893</v>
      </c>
      <c r="EF23">
        <v>2.1586544162712499E-2</v>
      </c>
      <c r="EG23">
        <v>1</v>
      </c>
      <c r="EH23">
        <v>11.488160000000001</v>
      </c>
      <c r="EI23">
        <v>2.5740337711054301E-2</v>
      </c>
      <c r="EJ23">
        <v>2.4974787286380501E-3</v>
      </c>
      <c r="EK23">
        <v>1</v>
      </c>
      <c r="EL23">
        <v>16.862927500000001</v>
      </c>
      <c r="EM23">
        <v>-8.4255534709212598E-2</v>
      </c>
      <c r="EN23">
        <v>8.1282528104138201E-3</v>
      </c>
      <c r="EO23">
        <v>1</v>
      </c>
      <c r="EP23">
        <v>4</v>
      </c>
      <c r="EQ23">
        <v>4</v>
      </c>
      <c r="ER23" t="s">
        <v>369</v>
      </c>
      <c r="ES23">
        <v>2.9990999999999999</v>
      </c>
      <c r="ET23">
        <v>2.6941600000000001</v>
      </c>
      <c r="EU23">
        <v>9.6597100000000005E-2</v>
      </c>
      <c r="EV23">
        <v>0.1012</v>
      </c>
      <c r="EW23">
        <v>8.6291400000000004E-2</v>
      </c>
      <c r="EX23">
        <v>6.3794699999999996E-2</v>
      </c>
      <c r="EY23">
        <v>28501.9</v>
      </c>
      <c r="EZ23">
        <v>32035.8</v>
      </c>
      <c r="FA23">
        <v>27564.2</v>
      </c>
      <c r="FB23">
        <v>30855.4</v>
      </c>
      <c r="FC23">
        <v>35333.199999999997</v>
      </c>
      <c r="FD23">
        <v>39739.699999999997</v>
      </c>
      <c r="FE23">
        <v>40728.800000000003</v>
      </c>
      <c r="FF23">
        <v>45432.5</v>
      </c>
      <c r="FG23">
        <v>1.97462</v>
      </c>
      <c r="FH23">
        <v>1.99105</v>
      </c>
      <c r="FI23">
        <v>-5.7146000000000002E-3</v>
      </c>
      <c r="FJ23">
        <v>0</v>
      </c>
      <c r="FK23">
        <v>24.2925</v>
      </c>
      <c r="FL23">
        <v>999.9</v>
      </c>
      <c r="FM23">
        <v>36.79</v>
      </c>
      <c r="FN23">
        <v>28.268000000000001</v>
      </c>
      <c r="FO23">
        <v>14.0007</v>
      </c>
      <c r="FP23">
        <v>61.948399999999999</v>
      </c>
      <c r="FQ23">
        <v>35.652999999999999</v>
      </c>
      <c r="FR23">
        <v>1</v>
      </c>
      <c r="FS23">
        <v>-3.2098599999999998E-2</v>
      </c>
      <c r="FT23">
        <v>1.35765</v>
      </c>
      <c r="FU23">
        <v>20.1999</v>
      </c>
      <c r="FV23">
        <v>5.22403</v>
      </c>
      <c r="FW23">
        <v>12.027900000000001</v>
      </c>
      <c r="FX23">
        <v>4.9598000000000004</v>
      </c>
      <c r="FY23">
        <v>3.30105</v>
      </c>
      <c r="FZ23">
        <v>999.9</v>
      </c>
      <c r="GA23">
        <v>9709.7000000000007</v>
      </c>
      <c r="GB23">
        <v>9999</v>
      </c>
      <c r="GC23">
        <v>9999</v>
      </c>
      <c r="GD23">
        <v>1.87971</v>
      </c>
      <c r="GE23">
        <v>1.8766099999999999</v>
      </c>
      <c r="GF23">
        <v>1.8788100000000001</v>
      </c>
      <c r="GG23">
        <v>1.8785099999999999</v>
      </c>
      <c r="GH23">
        <v>1.8800399999999999</v>
      </c>
      <c r="GI23">
        <v>1.873</v>
      </c>
      <c r="GJ23">
        <v>1.88062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361</v>
      </c>
      <c r="GQ23" t="s">
        <v>362</v>
      </c>
      <c r="GR23" t="s">
        <v>363</v>
      </c>
      <c r="GS23" t="s">
        <v>363</v>
      </c>
      <c r="GT23" t="s">
        <v>363</v>
      </c>
      <c r="GU23" t="s">
        <v>363</v>
      </c>
      <c r="GV23">
        <v>0</v>
      </c>
      <c r="GW23">
        <v>100</v>
      </c>
      <c r="GX23">
        <v>100</v>
      </c>
      <c r="GY23">
        <v>-0.27100000000000002</v>
      </c>
      <c r="GZ23">
        <v>-0.29920000000000002</v>
      </c>
      <c r="HA23">
        <v>-0.27125000000006599</v>
      </c>
      <c r="HB23">
        <v>0</v>
      </c>
      <c r="HC23">
        <v>0</v>
      </c>
      <c r="HD23">
        <v>0</v>
      </c>
      <c r="HE23">
        <v>-0.29924500000000298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0.6</v>
      </c>
      <c r="HN23">
        <v>0.5</v>
      </c>
      <c r="HO23">
        <v>2</v>
      </c>
      <c r="HP23">
        <v>507.49200000000002</v>
      </c>
      <c r="HQ23">
        <v>501.36900000000003</v>
      </c>
      <c r="HR23">
        <v>22.9998</v>
      </c>
      <c r="HS23">
        <v>27.076899999999998</v>
      </c>
      <c r="HT23">
        <v>30.0002</v>
      </c>
      <c r="HU23">
        <v>27.016500000000001</v>
      </c>
      <c r="HV23">
        <v>27.025500000000001</v>
      </c>
      <c r="HW23">
        <v>20.447900000000001</v>
      </c>
      <c r="HX23">
        <v>100</v>
      </c>
      <c r="HY23">
        <v>0</v>
      </c>
      <c r="HZ23">
        <v>23</v>
      </c>
      <c r="IA23">
        <v>400</v>
      </c>
      <c r="IB23">
        <v>12.2913</v>
      </c>
      <c r="IC23">
        <v>104.855</v>
      </c>
      <c r="ID23">
        <v>101.47199999999999</v>
      </c>
    </row>
    <row r="24" spans="1:238" x14ac:dyDescent="0.35">
      <c r="A24">
        <v>7</v>
      </c>
      <c r="B24">
        <v>1599848514.0999999</v>
      </c>
      <c r="C24">
        <v>713.09999990463302</v>
      </c>
      <c r="D24" t="s">
        <v>390</v>
      </c>
      <c r="E24" t="s">
        <v>391</v>
      </c>
      <c r="F24">
        <v>1599848514.0999999</v>
      </c>
      <c r="G24">
        <f t="shared" si="0"/>
        <v>4.3047606573637185E-3</v>
      </c>
      <c r="H24">
        <f t="shared" si="1"/>
        <v>14.081547472506633</v>
      </c>
      <c r="I24">
        <f t="shared" si="2"/>
        <v>381.08898427286903</v>
      </c>
      <c r="J24">
        <f t="shared" si="3"/>
        <v>304.62265640245505</v>
      </c>
      <c r="K24">
        <f t="shared" si="4"/>
        <v>30.883233254279467</v>
      </c>
      <c r="L24">
        <f t="shared" si="5"/>
        <v>38.635537260847684</v>
      </c>
      <c r="M24">
        <f t="shared" si="6"/>
        <v>0.34912408726510419</v>
      </c>
      <c r="N24">
        <f t="shared" si="7"/>
        <v>2.2785472391473531</v>
      </c>
      <c r="O24">
        <f t="shared" si="8"/>
        <v>0.32189773863524768</v>
      </c>
      <c r="P24">
        <f t="shared" si="9"/>
        <v>0.20345503899977124</v>
      </c>
      <c r="Q24">
        <f t="shared" si="10"/>
        <v>66.06869485460588</v>
      </c>
      <c r="R24">
        <f t="shared" si="11"/>
        <v>24.560498380201203</v>
      </c>
      <c r="S24">
        <f t="shared" si="12"/>
        <v>24.0749</v>
      </c>
      <c r="T24">
        <f t="shared" si="13"/>
        <v>3.0084761200733725</v>
      </c>
      <c r="U24">
        <f t="shared" si="14"/>
        <v>51.465453325028797</v>
      </c>
      <c r="V24">
        <f t="shared" si="15"/>
        <v>1.68406540067854</v>
      </c>
      <c r="W24">
        <f t="shared" si="16"/>
        <v>3.2722249429007584</v>
      </c>
      <c r="X24">
        <f t="shared" si="17"/>
        <v>1.3244107193948325</v>
      </c>
      <c r="Y24">
        <f t="shared" si="18"/>
        <v>-189.83994498973999</v>
      </c>
      <c r="Z24">
        <f t="shared" si="19"/>
        <v>172.86190973872667</v>
      </c>
      <c r="AA24">
        <f t="shared" si="20"/>
        <v>16.011606781452507</v>
      </c>
      <c r="AB24">
        <f t="shared" si="21"/>
        <v>65.102266385045056</v>
      </c>
      <c r="AC24">
        <v>13</v>
      </c>
      <c r="AD24">
        <v>3</v>
      </c>
      <c r="AE24">
        <f t="shared" si="22"/>
        <v>1.0004837229946835</v>
      </c>
      <c r="AF24">
        <f t="shared" si="23"/>
        <v>4.8372299468346647E-2</v>
      </c>
      <c r="AG24">
        <f t="shared" si="24"/>
        <v>53775.770603767487</v>
      </c>
      <c r="AH24" t="s">
        <v>360</v>
      </c>
      <c r="AI24">
        <v>10224.299999999999</v>
      </c>
      <c r="AJ24">
        <v>682.80200000000002</v>
      </c>
      <c r="AK24">
        <v>3530.02</v>
      </c>
      <c r="AL24">
        <f t="shared" si="25"/>
        <v>2847.2179999999998</v>
      </c>
      <c r="AM24">
        <f t="shared" si="26"/>
        <v>0.80657276729310312</v>
      </c>
      <c r="AN24">
        <v>-0.94661373630756895</v>
      </c>
      <c r="AO24" t="s">
        <v>392</v>
      </c>
      <c r="AP24">
        <v>10254.5</v>
      </c>
      <c r="AQ24">
        <v>1064.2775999999999</v>
      </c>
      <c r="AR24">
        <v>2543.7399999999998</v>
      </c>
      <c r="AS24">
        <f t="shared" si="27"/>
        <v>0.58160912671892562</v>
      </c>
      <c r="AT24">
        <v>0.5</v>
      </c>
      <c r="AU24">
        <f t="shared" si="28"/>
        <v>337.21522871399821</v>
      </c>
      <c r="AV24">
        <f t="shared" si="29"/>
        <v>14.081547472506633</v>
      </c>
      <c r="AW24">
        <f t="shared" si="30"/>
        <v>98.063727344335632</v>
      </c>
      <c r="AX24">
        <f t="shared" si="31"/>
        <v>0.6814021873304662</v>
      </c>
      <c r="AY24">
        <f t="shared" si="32"/>
        <v>4.4565487941115527E-2</v>
      </c>
      <c r="AZ24">
        <f t="shared" si="33"/>
        <v>0.3877283055658205</v>
      </c>
      <c r="BA24" t="s">
        <v>393</v>
      </c>
      <c r="BB24">
        <v>810.43</v>
      </c>
      <c r="BC24">
        <f t="shared" si="34"/>
        <v>1733.31</v>
      </c>
      <c r="BD24">
        <f t="shared" si="35"/>
        <v>0.85354749006236619</v>
      </c>
      <c r="BE24">
        <f t="shared" si="36"/>
        <v>0.36265760647744705</v>
      </c>
      <c r="BF24">
        <f t="shared" si="37"/>
        <v>0.79500896859540737</v>
      </c>
      <c r="BG24">
        <f t="shared" si="38"/>
        <v>0.3464012941755778</v>
      </c>
      <c r="BH24">
        <f t="shared" si="39"/>
        <v>0.64996246502908961</v>
      </c>
      <c r="BI24">
        <f t="shared" si="40"/>
        <v>0.35003753497091039</v>
      </c>
      <c r="BJ24">
        <f t="shared" si="41"/>
        <v>400.036</v>
      </c>
      <c r="BK24">
        <f t="shared" si="42"/>
        <v>337.21522871399821</v>
      </c>
      <c r="BL24">
        <f t="shared" si="43"/>
        <v>0.84296220518652876</v>
      </c>
      <c r="BM24">
        <f t="shared" si="44"/>
        <v>0.19592441037305763</v>
      </c>
      <c r="BN24">
        <v>1599848514.0999999</v>
      </c>
      <c r="BO24">
        <v>381.089</v>
      </c>
      <c r="BP24">
        <v>399.94799999999998</v>
      </c>
      <c r="BQ24">
        <v>16.6111</v>
      </c>
      <c r="BR24">
        <v>11.5335</v>
      </c>
      <c r="BS24">
        <v>381.37799999999999</v>
      </c>
      <c r="BT24">
        <v>16.909600000000001</v>
      </c>
      <c r="BU24">
        <v>499.98099999999999</v>
      </c>
      <c r="BV24">
        <v>101.282</v>
      </c>
      <c r="BW24">
        <v>9.9931400000000004E-2</v>
      </c>
      <c r="BX24">
        <v>25.482099999999999</v>
      </c>
      <c r="BY24">
        <v>24.0749</v>
      </c>
      <c r="BZ24">
        <v>999.9</v>
      </c>
      <c r="CA24">
        <v>0</v>
      </c>
      <c r="CB24">
        <v>0</v>
      </c>
      <c r="CC24">
        <v>9990</v>
      </c>
      <c r="CD24">
        <v>0</v>
      </c>
      <c r="CE24">
        <v>13.3987</v>
      </c>
      <c r="CF24">
        <v>-18.859300000000001</v>
      </c>
      <c r="CG24">
        <v>387.52600000000001</v>
      </c>
      <c r="CH24">
        <v>404.61500000000001</v>
      </c>
      <c r="CI24">
        <v>5.0775600000000001</v>
      </c>
      <c r="CJ24">
        <v>399.94799999999998</v>
      </c>
      <c r="CK24">
        <v>11.5335</v>
      </c>
      <c r="CL24">
        <v>1.68241</v>
      </c>
      <c r="CM24">
        <v>1.16814</v>
      </c>
      <c r="CN24">
        <v>14.735099999999999</v>
      </c>
      <c r="CO24">
        <v>9.2016299999999998</v>
      </c>
      <c r="CP24">
        <v>400.036</v>
      </c>
      <c r="CQ24">
        <v>0.90000800000000003</v>
      </c>
      <c r="CR24">
        <v>9.99916E-2</v>
      </c>
      <c r="CS24">
        <v>0</v>
      </c>
      <c r="CT24">
        <v>1066.3699999999999</v>
      </c>
      <c r="CU24">
        <v>4.9998100000000001</v>
      </c>
      <c r="CV24">
        <v>4340.01</v>
      </c>
      <c r="CW24">
        <v>3284.02</v>
      </c>
      <c r="CX24">
        <v>40.936999999999998</v>
      </c>
      <c r="CY24">
        <v>43.686999999999998</v>
      </c>
      <c r="CZ24">
        <v>42.686999999999998</v>
      </c>
      <c r="DA24">
        <v>42.936999999999998</v>
      </c>
      <c r="DB24">
        <v>43.311999999999998</v>
      </c>
      <c r="DC24">
        <v>355.54</v>
      </c>
      <c r="DD24">
        <v>39.5</v>
      </c>
      <c r="DE24">
        <v>0</v>
      </c>
      <c r="DF24">
        <v>87.700000047683702</v>
      </c>
      <c r="DG24">
        <v>0</v>
      </c>
      <c r="DH24">
        <v>1064.2775999999999</v>
      </c>
      <c r="DI24">
        <v>16.100000008560801</v>
      </c>
      <c r="DJ24">
        <v>59.823846209968899</v>
      </c>
      <c r="DK24">
        <v>4332.5936000000002</v>
      </c>
      <c r="DL24">
        <v>15</v>
      </c>
      <c r="DM24">
        <v>1599848487.5999999</v>
      </c>
      <c r="DN24" t="s">
        <v>394</v>
      </c>
      <c r="DO24">
        <v>1599848479.5999999</v>
      </c>
      <c r="DP24">
        <v>1599848487.5999999</v>
      </c>
      <c r="DQ24">
        <v>48</v>
      </c>
      <c r="DR24">
        <v>-1.7999999999999999E-2</v>
      </c>
      <c r="DS24">
        <v>1E-3</v>
      </c>
      <c r="DT24">
        <v>-0.28999999999999998</v>
      </c>
      <c r="DU24">
        <v>-0.29899999999999999</v>
      </c>
      <c r="DV24">
        <v>400</v>
      </c>
      <c r="DW24">
        <v>12</v>
      </c>
      <c r="DX24">
        <v>7.0000000000000007E-2</v>
      </c>
      <c r="DY24">
        <v>0.02</v>
      </c>
      <c r="DZ24">
        <v>400.00259999999997</v>
      </c>
      <c r="EA24">
        <v>-7.3823639776243899E-2</v>
      </c>
      <c r="EB24">
        <v>3.1963103729146299E-2</v>
      </c>
      <c r="EC24">
        <v>1</v>
      </c>
      <c r="ED24">
        <v>381.1078</v>
      </c>
      <c r="EE24">
        <v>-9.9256952168590901E-2</v>
      </c>
      <c r="EF24">
        <v>1.1897898974187001E-2</v>
      </c>
      <c r="EG24">
        <v>1</v>
      </c>
      <c r="EH24">
        <v>11.528740000000001</v>
      </c>
      <c r="EI24">
        <v>2.74514071294449E-2</v>
      </c>
      <c r="EJ24">
        <v>2.6605262637307702E-3</v>
      </c>
      <c r="EK24">
        <v>1</v>
      </c>
      <c r="EL24">
        <v>16.630479999999999</v>
      </c>
      <c r="EM24">
        <v>-7.1657786116302399E-2</v>
      </c>
      <c r="EN24">
        <v>1.45765427999918E-2</v>
      </c>
      <c r="EO24">
        <v>1</v>
      </c>
      <c r="EP24">
        <v>4</v>
      </c>
      <c r="EQ24">
        <v>4</v>
      </c>
      <c r="ER24" t="s">
        <v>369</v>
      </c>
      <c r="ES24">
        <v>2.9990899999999998</v>
      </c>
      <c r="ET24">
        <v>2.69414</v>
      </c>
      <c r="EU24">
        <v>9.7146700000000002E-2</v>
      </c>
      <c r="EV24">
        <v>0.101183</v>
      </c>
      <c r="EW24">
        <v>8.5411699999999993E-2</v>
      </c>
      <c r="EX24">
        <v>6.3960699999999995E-2</v>
      </c>
      <c r="EY24">
        <v>28483.5</v>
      </c>
      <c r="EZ24">
        <v>32034.5</v>
      </c>
      <c r="FA24">
        <v>27563.200000000001</v>
      </c>
      <c r="FB24">
        <v>30853.7</v>
      </c>
      <c r="FC24">
        <v>35366.400000000001</v>
      </c>
      <c r="FD24">
        <v>39730.6</v>
      </c>
      <c r="FE24">
        <v>40727.599999999999</v>
      </c>
      <c r="FF24">
        <v>45430.2</v>
      </c>
      <c r="FG24">
        <v>1.9744999999999999</v>
      </c>
      <c r="FH24">
        <v>1.9907999999999999</v>
      </c>
      <c r="FI24">
        <v>-1.20327E-2</v>
      </c>
      <c r="FJ24">
        <v>0</v>
      </c>
      <c r="FK24">
        <v>24.272600000000001</v>
      </c>
      <c r="FL24">
        <v>999.9</v>
      </c>
      <c r="FM24">
        <v>36.765999999999998</v>
      </c>
      <c r="FN24">
        <v>28.297999999999998</v>
      </c>
      <c r="FO24">
        <v>14.0159</v>
      </c>
      <c r="FP24">
        <v>62.118400000000001</v>
      </c>
      <c r="FQ24">
        <v>35.717100000000002</v>
      </c>
      <c r="FR24">
        <v>1</v>
      </c>
      <c r="FS24">
        <v>-3.0259100000000001E-2</v>
      </c>
      <c r="FT24">
        <v>1.35202</v>
      </c>
      <c r="FU24">
        <v>20.2011</v>
      </c>
      <c r="FV24">
        <v>5.2243300000000001</v>
      </c>
      <c r="FW24">
        <v>12.027900000000001</v>
      </c>
      <c r="FX24">
        <v>4.9597499999999997</v>
      </c>
      <c r="FY24">
        <v>3.3010199999999998</v>
      </c>
      <c r="FZ24">
        <v>999.9</v>
      </c>
      <c r="GA24">
        <v>9711.6</v>
      </c>
      <c r="GB24">
        <v>9999</v>
      </c>
      <c r="GC24">
        <v>9999</v>
      </c>
      <c r="GD24">
        <v>1.8797299999999999</v>
      </c>
      <c r="GE24">
        <v>1.87663</v>
      </c>
      <c r="GF24">
        <v>1.87879</v>
      </c>
      <c r="GG24">
        <v>1.87852</v>
      </c>
      <c r="GH24">
        <v>1.8800399999999999</v>
      </c>
      <c r="GI24">
        <v>1.8729899999999999</v>
      </c>
      <c r="GJ24">
        <v>1.88059</v>
      </c>
      <c r="GK24">
        <v>1.87469</v>
      </c>
      <c r="GL24">
        <v>5</v>
      </c>
      <c r="GM24">
        <v>0</v>
      </c>
      <c r="GN24">
        <v>0</v>
      </c>
      <c r="GO24">
        <v>0</v>
      </c>
      <c r="GP24" t="s">
        <v>361</v>
      </c>
      <c r="GQ24" t="s">
        <v>362</v>
      </c>
      <c r="GR24" t="s">
        <v>363</v>
      </c>
      <c r="GS24" t="s">
        <v>363</v>
      </c>
      <c r="GT24" t="s">
        <v>363</v>
      </c>
      <c r="GU24" t="s">
        <v>363</v>
      </c>
      <c r="GV24">
        <v>0</v>
      </c>
      <c r="GW24">
        <v>100</v>
      </c>
      <c r="GX24">
        <v>100</v>
      </c>
      <c r="GY24">
        <v>-0.28899999999999998</v>
      </c>
      <c r="GZ24">
        <v>-0.29849999999999999</v>
      </c>
      <c r="HA24">
        <v>-0.28970000000003898</v>
      </c>
      <c r="HB24">
        <v>0</v>
      </c>
      <c r="HC24">
        <v>0</v>
      </c>
      <c r="HD24">
        <v>0</v>
      </c>
      <c r="HE24">
        <v>-0.29856500000000002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0.6</v>
      </c>
      <c r="HN24">
        <v>0.4</v>
      </c>
      <c r="HO24">
        <v>2</v>
      </c>
      <c r="HP24">
        <v>507.65100000000001</v>
      </c>
      <c r="HQ24">
        <v>501.45699999999999</v>
      </c>
      <c r="HR24">
        <v>22.9999</v>
      </c>
      <c r="HS24">
        <v>27.1008</v>
      </c>
      <c r="HT24">
        <v>30.0001</v>
      </c>
      <c r="HU24">
        <v>27.0425</v>
      </c>
      <c r="HV24">
        <v>27.052800000000001</v>
      </c>
      <c r="HW24">
        <v>20.449400000000001</v>
      </c>
      <c r="HX24">
        <v>100</v>
      </c>
      <c r="HY24">
        <v>0</v>
      </c>
      <c r="HZ24">
        <v>23</v>
      </c>
      <c r="IA24">
        <v>400</v>
      </c>
      <c r="IB24">
        <v>12.2913</v>
      </c>
      <c r="IC24">
        <v>104.851</v>
      </c>
      <c r="ID24">
        <v>101.46599999999999</v>
      </c>
    </row>
    <row r="25" spans="1:238" x14ac:dyDescent="0.35">
      <c r="A25">
        <v>8</v>
      </c>
      <c r="B25">
        <v>1599848597.0999999</v>
      </c>
      <c r="C25">
        <v>796.09999990463302</v>
      </c>
      <c r="D25" t="s">
        <v>395</v>
      </c>
      <c r="E25" t="s">
        <v>396</v>
      </c>
      <c r="F25">
        <v>1599848597.0999999</v>
      </c>
      <c r="G25">
        <f t="shared" si="0"/>
        <v>4.059220875845349E-3</v>
      </c>
      <c r="H25">
        <f t="shared" si="1"/>
        <v>10.056378023185253</v>
      </c>
      <c r="I25">
        <f t="shared" si="2"/>
        <v>386.10298880354975</v>
      </c>
      <c r="J25">
        <f t="shared" si="3"/>
        <v>325.82540482767621</v>
      </c>
      <c r="K25">
        <f t="shared" si="4"/>
        <v>33.033185690279922</v>
      </c>
      <c r="L25">
        <f t="shared" si="5"/>
        <v>39.144313290933297</v>
      </c>
      <c r="M25">
        <f t="shared" si="6"/>
        <v>0.32593475144366424</v>
      </c>
      <c r="N25">
        <f t="shared" si="7"/>
        <v>2.2808744276066197</v>
      </c>
      <c r="O25">
        <f t="shared" si="8"/>
        <v>0.30209513695842138</v>
      </c>
      <c r="P25">
        <f t="shared" si="9"/>
        <v>0.19080584461640321</v>
      </c>
      <c r="Q25">
        <f t="shared" si="10"/>
        <v>41.250653079559484</v>
      </c>
      <c r="R25">
        <f t="shared" si="11"/>
        <v>24.402640140588886</v>
      </c>
      <c r="S25">
        <f t="shared" si="12"/>
        <v>23.969000000000001</v>
      </c>
      <c r="T25">
        <f t="shared" si="13"/>
        <v>2.9894018714148194</v>
      </c>
      <c r="U25">
        <f t="shared" si="14"/>
        <v>50.844370796418012</v>
      </c>
      <c r="V25">
        <f t="shared" si="15"/>
        <v>1.6583535853423998</v>
      </c>
      <c r="W25">
        <f t="shared" si="16"/>
        <v>3.2616267236003065</v>
      </c>
      <c r="X25">
        <f t="shared" si="17"/>
        <v>1.3310482860724195</v>
      </c>
      <c r="Y25">
        <f t="shared" si="18"/>
        <v>-179.01164062477989</v>
      </c>
      <c r="Z25">
        <f t="shared" si="19"/>
        <v>179.34664337283499</v>
      </c>
      <c r="AA25">
        <f t="shared" si="20"/>
        <v>16.581909316294364</v>
      </c>
      <c r="AB25">
        <f t="shared" si="21"/>
        <v>58.167565143908945</v>
      </c>
      <c r="AC25">
        <v>13</v>
      </c>
      <c r="AD25">
        <v>3</v>
      </c>
      <c r="AE25">
        <f t="shared" si="22"/>
        <v>1.0004829338424073</v>
      </c>
      <c r="AF25">
        <f t="shared" si="23"/>
        <v>4.8293384240727377E-2</v>
      </c>
      <c r="AG25">
        <f t="shared" si="24"/>
        <v>53863.602000297724</v>
      </c>
      <c r="AH25" t="s">
        <v>360</v>
      </c>
      <c r="AI25">
        <v>10224.299999999999</v>
      </c>
      <c r="AJ25">
        <v>682.80200000000002</v>
      </c>
      <c r="AK25">
        <v>3530.02</v>
      </c>
      <c r="AL25">
        <f t="shared" si="25"/>
        <v>2847.2179999999998</v>
      </c>
      <c r="AM25">
        <f t="shared" si="26"/>
        <v>0.80657276729310312</v>
      </c>
      <c r="AN25">
        <v>-0.94661373630756895</v>
      </c>
      <c r="AO25" t="s">
        <v>397</v>
      </c>
      <c r="AP25">
        <v>10243.4</v>
      </c>
      <c r="AQ25">
        <v>1025.9223076923099</v>
      </c>
      <c r="AR25">
        <v>2799.47</v>
      </c>
      <c r="AS25">
        <f t="shared" si="27"/>
        <v>0.63352980825216565</v>
      </c>
      <c r="AT25">
        <v>0.5</v>
      </c>
      <c r="AU25">
        <f t="shared" si="28"/>
        <v>210.58714290696375</v>
      </c>
      <c r="AV25">
        <f t="shared" si="29"/>
        <v>10.056378023185253</v>
      </c>
      <c r="AW25">
        <f t="shared" si="30"/>
        <v>66.706616133110074</v>
      </c>
      <c r="AX25">
        <f t="shared" si="31"/>
        <v>0.70306165095535944</v>
      </c>
      <c r="AY25">
        <f t="shared" si="32"/>
        <v>5.2249114583191265E-2</v>
      </c>
      <c r="AZ25">
        <f t="shared" si="33"/>
        <v>0.26096011030659383</v>
      </c>
      <c r="BA25" t="s">
        <v>398</v>
      </c>
      <c r="BB25">
        <v>831.27</v>
      </c>
      <c r="BC25">
        <f t="shared" si="34"/>
        <v>1968.1999999999998</v>
      </c>
      <c r="BD25">
        <f t="shared" si="35"/>
        <v>0.90110135774194189</v>
      </c>
      <c r="BE25">
        <f t="shared" si="36"/>
        <v>0.27069939786938402</v>
      </c>
      <c r="BF25">
        <f t="shared" si="37"/>
        <v>0.83789601973842387</v>
      </c>
      <c r="BG25">
        <f t="shared" si="38"/>
        <v>0.25658379512914015</v>
      </c>
      <c r="BH25">
        <f t="shared" si="39"/>
        <v>0.73013182385619624</v>
      </c>
      <c r="BI25">
        <f t="shared" si="40"/>
        <v>0.26986817614380376</v>
      </c>
      <c r="BJ25">
        <f t="shared" si="41"/>
        <v>249.82400000000001</v>
      </c>
      <c r="BK25">
        <f t="shared" si="42"/>
        <v>210.58714290696375</v>
      </c>
      <c r="BL25">
        <f t="shared" si="43"/>
        <v>0.84294200279782461</v>
      </c>
      <c r="BM25">
        <f t="shared" si="44"/>
        <v>0.19588400559564931</v>
      </c>
      <c r="BN25">
        <v>1599848597.0999999</v>
      </c>
      <c r="BO25">
        <v>386.10300000000001</v>
      </c>
      <c r="BP25">
        <v>400.04399999999998</v>
      </c>
      <c r="BQ25">
        <v>16.357299999999999</v>
      </c>
      <c r="BR25">
        <v>11.5688</v>
      </c>
      <c r="BS25">
        <v>386.38900000000001</v>
      </c>
      <c r="BT25">
        <v>16.656199999999998</v>
      </c>
      <c r="BU25">
        <v>500.05599999999998</v>
      </c>
      <c r="BV25">
        <v>101.283</v>
      </c>
      <c r="BW25">
        <v>0.100088</v>
      </c>
      <c r="BX25">
        <v>25.427499999999998</v>
      </c>
      <c r="BY25">
        <v>23.969000000000001</v>
      </c>
      <c r="BZ25">
        <v>999.9</v>
      </c>
      <c r="CA25">
        <v>0</v>
      </c>
      <c r="CB25">
        <v>0</v>
      </c>
      <c r="CC25">
        <v>10005</v>
      </c>
      <c r="CD25">
        <v>0</v>
      </c>
      <c r="CE25">
        <v>13.578900000000001</v>
      </c>
      <c r="CF25">
        <v>-13.9406</v>
      </c>
      <c r="CG25">
        <v>392.524</v>
      </c>
      <c r="CH25">
        <v>404.726</v>
      </c>
      <c r="CI25">
        <v>4.7884599999999997</v>
      </c>
      <c r="CJ25">
        <v>400.04399999999998</v>
      </c>
      <c r="CK25">
        <v>11.5688</v>
      </c>
      <c r="CL25">
        <v>1.6567099999999999</v>
      </c>
      <c r="CM25">
        <v>1.1717200000000001</v>
      </c>
      <c r="CN25">
        <v>14.496600000000001</v>
      </c>
      <c r="CO25">
        <v>9.2469900000000003</v>
      </c>
      <c r="CP25">
        <v>249.82400000000001</v>
      </c>
      <c r="CQ25">
        <v>0.89994499999999999</v>
      </c>
      <c r="CR25">
        <v>0.10005500000000001</v>
      </c>
      <c r="CS25">
        <v>0</v>
      </c>
      <c r="CT25">
        <v>1026.46</v>
      </c>
      <c r="CU25">
        <v>4.9998100000000001</v>
      </c>
      <c r="CV25">
        <v>2625.1</v>
      </c>
      <c r="CW25">
        <v>2035.24</v>
      </c>
      <c r="CX25">
        <v>40.625</v>
      </c>
      <c r="CY25">
        <v>43.625</v>
      </c>
      <c r="CZ25">
        <v>42.5</v>
      </c>
      <c r="DA25">
        <v>42.936999999999998</v>
      </c>
      <c r="DB25">
        <v>43.125</v>
      </c>
      <c r="DC25">
        <v>220.33</v>
      </c>
      <c r="DD25">
        <v>24.5</v>
      </c>
      <c r="DE25">
        <v>0</v>
      </c>
      <c r="DF25">
        <v>82.299999952316298</v>
      </c>
      <c r="DG25">
        <v>0</v>
      </c>
      <c r="DH25">
        <v>1025.9223076923099</v>
      </c>
      <c r="DI25">
        <v>3.9261538487778802</v>
      </c>
      <c r="DJ25">
        <v>7.8099145483221504</v>
      </c>
      <c r="DK25">
        <v>2626.7869230769202</v>
      </c>
      <c r="DL25">
        <v>15</v>
      </c>
      <c r="DM25">
        <v>1599848570.5999999</v>
      </c>
      <c r="DN25" t="s">
        <v>399</v>
      </c>
      <c r="DO25">
        <v>1599848566.5999999</v>
      </c>
      <c r="DP25">
        <v>1599848570.5999999</v>
      </c>
      <c r="DQ25">
        <v>49</v>
      </c>
      <c r="DR25">
        <v>4.0000000000000001E-3</v>
      </c>
      <c r="DS25">
        <v>0</v>
      </c>
      <c r="DT25">
        <v>-0.28599999999999998</v>
      </c>
      <c r="DU25">
        <v>-0.29899999999999999</v>
      </c>
      <c r="DV25">
        <v>400</v>
      </c>
      <c r="DW25">
        <v>12</v>
      </c>
      <c r="DX25">
        <v>0.14000000000000001</v>
      </c>
      <c r="DY25">
        <v>0.01</v>
      </c>
      <c r="DZ25">
        <v>399.99527499999999</v>
      </c>
      <c r="EA25">
        <v>-8.6307692308546194E-2</v>
      </c>
      <c r="EB25">
        <v>2.8320476249523299E-2</v>
      </c>
      <c r="EC25">
        <v>1</v>
      </c>
      <c r="ED25">
        <v>386.13010000000003</v>
      </c>
      <c r="EE25">
        <v>-0.26645606229173502</v>
      </c>
      <c r="EF25">
        <v>2.0919448686171301E-2</v>
      </c>
      <c r="EG25">
        <v>1</v>
      </c>
      <c r="EH25">
        <v>11.564375</v>
      </c>
      <c r="EI25">
        <v>2.6087054409010001E-2</v>
      </c>
      <c r="EJ25">
        <v>2.5392666264100901E-3</v>
      </c>
      <c r="EK25">
        <v>1</v>
      </c>
      <c r="EL25">
        <v>16.382135000000002</v>
      </c>
      <c r="EM25">
        <v>-0.10935084427768001</v>
      </c>
      <c r="EN25">
        <v>1.4432750084443301E-2</v>
      </c>
      <c r="EO25">
        <v>1</v>
      </c>
      <c r="EP25">
        <v>4</v>
      </c>
      <c r="EQ25">
        <v>4</v>
      </c>
      <c r="ER25" t="s">
        <v>369</v>
      </c>
      <c r="ES25">
        <v>2.9992800000000002</v>
      </c>
      <c r="ET25">
        <v>2.6943000000000001</v>
      </c>
      <c r="EU25">
        <v>9.8133499999999999E-2</v>
      </c>
      <c r="EV25">
        <v>0.101198</v>
      </c>
      <c r="EW25">
        <v>8.4466100000000002E-2</v>
      </c>
      <c r="EX25">
        <v>6.4106499999999997E-2</v>
      </c>
      <c r="EY25">
        <v>28452.1</v>
      </c>
      <c r="EZ25">
        <v>32033.200000000001</v>
      </c>
      <c r="FA25">
        <v>27563</v>
      </c>
      <c r="FB25">
        <v>30852.9</v>
      </c>
      <c r="FC25">
        <v>35403.300000000003</v>
      </c>
      <c r="FD25">
        <v>39723.800000000003</v>
      </c>
      <c r="FE25">
        <v>40727.699999999997</v>
      </c>
      <c r="FF25">
        <v>45429.599999999999</v>
      </c>
      <c r="FG25">
        <v>1.9746699999999999</v>
      </c>
      <c r="FH25">
        <v>1.9902500000000001</v>
      </c>
      <c r="FI25">
        <v>-1.7732399999999999E-2</v>
      </c>
      <c r="FJ25">
        <v>0</v>
      </c>
      <c r="FK25">
        <v>24.260300000000001</v>
      </c>
      <c r="FL25">
        <v>999.9</v>
      </c>
      <c r="FM25">
        <v>36.741999999999997</v>
      </c>
      <c r="FN25">
        <v>28.329000000000001</v>
      </c>
      <c r="FO25">
        <v>14.032999999999999</v>
      </c>
      <c r="FP25">
        <v>61.858400000000003</v>
      </c>
      <c r="FQ25">
        <v>35.649000000000001</v>
      </c>
      <c r="FR25">
        <v>1</v>
      </c>
      <c r="FS25">
        <v>-2.9601100000000002E-2</v>
      </c>
      <c r="FT25">
        <v>1.3371999999999999</v>
      </c>
      <c r="FU25">
        <v>20.2026</v>
      </c>
      <c r="FV25">
        <v>5.22403</v>
      </c>
      <c r="FW25">
        <v>12.027900000000001</v>
      </c>
      <c r="FX25">
        <v>4.9598000000000004</v>
      </c>
      <c r="FY25">
        <v>3.3010999999999999</v>
      </c>
      <c r="FZ25">
        <v>999.9</v>
      </c>
      <c r="GA25">
        <v>9713.2999999999993</v>
      </c>
      <c r="GB25">
        <v>9999</v>
      </c>
      <c r="GC25">
        <v>9999</v>
      </c>
      <c r="GD25">
        <v>1.8797200000000001</v>
      </c>
      <c r="GE25">
        <v>1.8766400000000001</v>
      </c>
      <c r="GF25">
        <v>1.8788100000000001</v>
      </c>
      <c r="GG25">
        <v>1.87852</v>
      </c>
      <c r="GH25">
        <v>1.8800399999999999</v>
      </c>
      <c r="GI25">
        <v>1.873</v>
      </c>
      <c r="GJ25">
        <v>1.8806099999999999</v>
      </c>
      <c r="GK25">
        <v>1.87469</v>
      </c>
      <c r="GL25">
        <v>5</v>
      </c>
      <c r="GM25">
        <v>0</v>
      </c>
      <c r="GN25">
        <v>0</v>
      </c>
      <c r="GO25">
        <v>0</v>
      </c>
      <c r="GP25" t="s">
        <v>361</v>
      </c>
      <c r="GQ25" t="s">
        <v>362</v>
      </c>
      <c r="GR25" t="s">
        <v>363</v>
      </c>
      <c r="GS25" t="s">
        <v>363</v>
      </c>
      <c r="GT25" t="s">
        <v>363</v>
      </c>
      <c r="GU25" t="s">
        <v>363</v>
      </c>
      <c r="GV25">
        <v>0</v>
      </c>
      <c r="GW25">
        <v>100</v>
      </c>
      <c r="GX25">
        <v>100</v>
      </c>
      <c r="GY25">
        <v>-0.28599999999999998</v>
      </c>
      <c r="GZ25">
        <v>-0.2989</v>
      </c>
      <c r="HA25">
        <v>-0.28589999999997001</v>
      </c>
      <c r="HB25">
        <v>0</v>
      </c>
      <c r="HC25">
        <v>0</v>
      </c>
      <c r="HD25">
        <v>0</v>
      </c>
      <c r="HE25">
        <v>-0.29893999999999998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0.5</v>
      </c>
      <c r="HN25">
        <v>0.4</v>
      </c>
      <c r="HO25">
        <v>2</v>
      </c>
      <c r="HP25">
        <v>507.93700000000001</v>
      </c>
      <c r="HQ25">
        <v>501.23599999999999</v>
      </c>
      <c r="HR25">
        <v>22.9998</v>
      </c>
      <c r="HS25">
        <v>27.11</v>
      </c>
      <c r="HT25">
        <v>30.0002</v>
      </c>
      <c r="HU25">
        <v>27.060600000000001</v>
      </c>
      <c r="HV25">
        <v>27.0688</v>
      </c>
      <c r="HW25">
        <v>20.448799999999999</v>
      </c>
      <c r="HX25">
        <v>100</v>
      </c>
      <c r="HY25">
        <v>0</v>
      </c>
      <c r="HZ25">
        <v>23</v>
      </c>
      <c r="IA25">
        <v>400</v>
      </c>
      <c r="IB25">
        <v>12.2913</v>
      </c>
      <c r="IC25">
        <v>104.851</v>
      </c>
      <c r="ID25">
        <v>101.465</v>
      </c>
    </row>
    <row r="26" spans="1:238" x14ac:dyDescent="0.35">
      <c r="A26">
        <v>9</v>
      </c>
      <c r="B26">
        <v>1599848682.0999999</v>
      </c>
      <c r="C26">
        <v>881.09999990463302</v>
      </c>
      <c r="D26" t="s">
        <v>400</v>
      </c>
      <c r="E26" t="s">
        <v>401</v>
      </c>
      <c r="F26">
        <v>1599848682.0999999</v>
      </c>
      <c r="G26">
        <f t="shared" si="0"/>
        <v>3.8000537419929912E-3</v>
      </c>
      <c r="H26">
        <f t="shared" si="1"/>
        <v>6.1433744076423897</v>
      </c>
      <c r="I26">
        <f t="shared" si="2"/>
        <v>390.85199314904276</v>
      </c>
      <c r="J26">
        <f t="shared" si="3"/>
        <v>348.04170197657294</v>
      </c>
      <c r="K26">
        <f t="shared" si="4"/>
        <v>35.286237538439522</v>
      </c>
      <c r="L26">
        <f t="shared" si="5"/>
        <v>39.626562547835121</v>
      </c>
      <c r="M26">
        <f t="shared" si="6"/>
        <v>0.29962757878360607</v>
      </c>
      <c r="N26">
        <f t="shared" si="7"/>
        <v>2.2794593542049975</v>
      </c>
      <c r="O26">
        <f t="shared" si="8"/>
        <v>0.27934102095046914</v>
      </c>
      <c r="P26">
        <f t="shared" si="9"/>
        <v>0.17629621468317452</v>
      </c>
      <c r="Q26">
        <f t="shared" si="10"/>
        <v>24.799393496454496</v>
      </c>
      <c r="R26">
        <f t="shared" si="11"/>
        <v>24.306923776382671</v>
      </c>
      <c r="S26">
        <f t="shared" si="12"/>
        <v>23.910399999999999</v>
      </c>
      <c r="T26">
        <f t="shared" si="13"/>
        <v>2.9788926061180123</v>
      </c>
      <c r="U26">
        <f t="shared" si="14"/>
        <v>50.178836402094987</v>
      </c>
      <c r="V26">
        <f t="shared" si="15"/>
        <v>1.6310426934459998</v>
      </c>
      <c r="W26">
        <f t="shared" si="16"/>
        <v>3.2504593776867718</v>
      </c>
      <c r="X26">
        <f t="shared" si="17"/>
        <v>1.3478499126720125</v>
      </c>
      <c r="Y26">
        <f t="shared" si="18"/>
        <v>-167.58237002189091</v>
      </c>
      <c r="Z26">
        <f t="shared" si="19"/>
        <v>179.34597642007171</v>
      </c>
      <c r="AA26">
        <f t="shared" si="20"/>
        <v>16.58242068514792</v>
      </c>
      <c r="AB26">
        <f t="shared" si="21"/>
        <v>53.145420579783206</v>
      </c>
      <c r="AC26">
        <v>13</v>
      </c>
      <c r="AD26">
        <v>3</v>
      </c>
      <c r="AE26">
        <f t="shared" si="22"/>
        <v>1.000483265657673</v>
      </c>
      <c r="AF26">
        <f t="shared" si="23"/>
        <v>4.8326565767298213E-2</v>
      </c>
      <c r="AG26">
        <f t="shared" si="24"/>
        <v>53826.636538501218</v>
      </c>
      <c r="AH26" t="s">
        <v>360</v>
      </c>
      <c r="AI26">
        <v>10224.299999999999</v>
      </c>
      <c r="AJ26">
        <v>682.80200000000002</v>
      </c>
      <c r="AK26">
        <v>3530.02</v>
      </c>
      <c r="AL26">
        <f t="shared" si="25"/>
        <v>2847.2179999999998</v>
      </c>
      <c r="AM26">
        <f t="shared" si="26"/>
        <v>0.80657276729310312</v>
      </c>
      <c r="AN26">
        <v>-0.94661373630756895</v>
      </c>
      <c r="AO26" t="s">
        <v>402</v>
      </c>
      <c r="AP26">
        <v>10235.5</v>
      </c>
      <c r="AQ26">
        <v>964.98765384615399</v>
      </c>
      <c r="AR26">
        <v>2880.17</v>
      </c>
      <c r="AS26">
        <f t="shared" si="27"/>
        <v>0.66495461939880141</v>
      </c>
      <c r="AT26">
        <v>0.5</v>
      </c>
      <c r="AU26">
        <f t="shared" si="28"/>
        <v>126.65291474562096</v>
      </c>
      <c r="AV26">
        <f t="shared" si="29"/>
        <v>6.1433744076423897</v>
      </c>
      <c r="AW26">
        <f t="shared" si="30"/>
        <v>42.109220360211616</v>
      </c>
      <c r="AX26">
        <f t="shared" si="31"/>
        <v>0.71170798945895553</v>
      </c>
      <c r="AY26">
        <f t="shared" si="32"/>
        <v>5.5979668199425278E-2</v>
      </c>
      <c r="AZ26">
        <f t="shared" si="33"/>
        <v>0.22562904273011658</v>
      </c>
      <c r="BA26" t="s">
        <v>403</v>
      </c>
      <c r="BB26">
        <v>830.33</v>
      </c>
      <c r="BC26">
        <f t="shared" si="34"/>
        <v>2049.84</v>
      </c>
      <c r="BD26">
        <f t="shared" si="35"/>
        <v>0.93430821242333351</v>
      </c>
      <c r="BE26">
        <f t="shared" si="36"/>
        <v>0.2407128225833336</v>
      </c>
      <c r="BF26">
        <f t="shared" si="37"/>
        <v>0.87158015687579238</v>
      </c>
      <c r="BG26">
        <f t="shared" si="38"/>
        <v>0.22824033846372141</v>
      </c>
      <c r="BH26">
        <f t="shared" si="39"/>
        <v>0.80393167200577287</v>
      </c>
      <c r="BI26">
        <f t="shared" si="40"/>
        <v>0.19606832799422713</v>
      </c>
      <c r="BJ26">
        <f t="shared" si="41"/>
        <v>150.25800000000001</v>
      </c>
      <c r="BK26">
        <f t="shared" si="42"/>
        <v>126.65291474562096</v>
      </c>
      <c r="BL26">
        <f t="shared" si="43"/>
        <v>0.84290297185920848</v>
      </c>
      <c r="BM26">
        <f t="shared" si="44"/>
        <v>0.19580594371841678</v>
      </c>
      <c r="BN26">
        <v>1599848682.0999999</v>
      </c>
      <c r="BO26">
        <v>390.85199999999998</v>
      </c>
      <c r="BP26">
        <v>400.00299999999999</v>
      </c>
      <c r="BQ26">
        <v>16.087599999999998</v>
      </c>
      <c r="BR26">
        <v>11.603</v>
      </c>
      <c r="BS26">
        <v>391.14299999999997</v>
      </c>
      <c r="BT26">
        <v>16.3843</v>
      </c>
      <c r="BU26">
        <v>499.98899999999998</v>
      </c>
      <c r="BV26">
        <v>101.285</v>
      </c>
      <c r="BW26">
        <v>0.10008499999999999</v>
      </c>
      <c r="BX26">
        <v>25.369800000000001</v>
      </c>
      <c r="BY26">
        <v>23.910399999999999</v>
      </c>
      <c r="BZ26">
        <v>999.9</v>
      </c>
      <c r="CA26">
        <v>0</v>
      </c>
      <c r="CB26">
        <v>0</v>
      </c>
      <c r="CC26">
        <v>9995.6200000000008</v>
      </c>
      <c r="CD26">
        <v>0</v>
      </c>
      <c r="CE26">
        <v>13.7867</v>
      </c>
      <c r="CF26">
        <v>-9.1518200000000007</v>
      </c>
      <c r="CG26">
        <v>397.24200000000002</v>
      </c>
      <c r="CH26">
        <v>404.69900000000001</v>
      </c>
      <c r="CI26">
        <v>4.4845100000000002</v>
      </c>
      <c r="CJ26">
        <v>400.00299999999999</v>
      </c>
      <c r="CK26">
        <v>11.603</v>
      </c>
      <c r="CL26">
        <v>1.6294299999999999</v>
      </c>
      <c r="CM26">
        <v>1.1752199999999999</v>
      </c>
      <c r="CN26">
        <v>14.24</v>
      </c>
      <c r="CO26">
        <v>9.2912800000000004</v>
      </c>
      <c r="CP26">
        <v>150.25800000000001</v>
      </c>
      <c r="CQ26">
        <v>0.899899</v>
      </c>
      <c r="CR26">
        <v>0.100101</v>
      </c>
      <c r="CS26">
        <v>0</v>
      </c>
      <c r="CT26">
        <v>964.23099999999999</v>
      </c>
      <c r="CU26">
        <v>4.9998100000000001</v>
      </c>
      <c r="CV26">
        <v>1501.16</v>
      </c>
      <c r="CW26">
        <v>1207.52</v>
      </c>
      <c r="CX26">
        <v>40.375</v>
      </c>
      <c r="CY26">
        <v>43.5</v>
      </c>
      <c r="CZ26">
        <v>42.375</v>
      </c>
      <c r="DA26">
        <v>42.875</v>
      </c>
      <c r="DB26">
        <v>42.936999999999998</v>
      </c>
      <c r="DC26">
        <v>130.72</v>
      </c>
      <c r="DD26">
        <v>14.54</v>
      </c>
      <c r="DE26">
        <v>0</v>
      </c>
      <c r="DF26">
        <v>84.700000047683702</v>
      </c>
      <c r="DG26">
        <v>0</v>
      </c>
      <c r="DH26">
        <v>964.98765384615399</v>
      </c>
      <c r="DI26">
        <v>-4.6016752096808196</v>
      </c>
      <c r="DJ26">
        <v>-3.5165811583108</v>
      </c>
      <c r="DK26">
        <v>1499.62846153846</v>
      </c>
      <c r="DL26">
        <v>15</v>
      </c>
      <c r="DM26">
        <v>1599848656.0999999</v>
      </c>
      <c r="DN26" t="s">
        <v>404</v>
      </c>
      <c r="DO26">
        <v>1599848646.5999999</v>
      </c>
      <c r="DP26">
        <v>1599848656.0999999</v>
      </c>
      <c r="DQ26">
        <v>50</v>
      </c>
      <c r="DR26">
        <v>-5.0000000000000001E-3</v>
      </c>
      <c r="DS26">
        <v>2E-3</v>
      </c>
      <c r="DT26">
        <v>-0.29199999999999998</v>
      </c>
      <c r="DU26">
        <v>-0.29699999999999999</v>
      </c>
      <c r="DV26">
        <v>400</v>
      </c>
      <c r="DW26">
        <v>12</v>
      </c>
      <c r="DX26">
        <v>0.16</v>
      </c>
      <c r="DY26">
        <v>0.02</v>
      </c>
      <c r="DZ26">
        <v>400.00087500000001</v>
      </c>
      <c r="EA26">
        <v>7.5658536585568703E-2</v>
      </c>
      <c r="EB26">
        <v>3.5230801509473497E-2</v>
      </c>
      <c r="EC26">
        <v>1</v>
      </c>
      <c r="ED26">
        <v>390.87463333333301</v>
      </c>
      <c r="EE26">
        <v>-0.29902558398141599</v>
      </c>
      <c r="EF26">
        <v>3.09467104695983E-2</v>
      </c>
      <c r="EG26">
        <v>1</v>
      </c>
      <c r="EH26">
        <v>11.598997499999999</v>
      </c>
      <c r="EI26">
        <v>2.48161350844253E-2</v>
      </c>
      <c r="EJ26">
        <v>2.4095111018626802E-3</v>
      </c>
      <c r="EK26">
        <v>1</v>
      </c>
      <c r="EL26">
        <v>16.113957500000001</v>
      </c>
      <c r="EM26">
        <v>-9.2227767354640597E-2</v>
      </c>
      <c r="EN26">
        <v>2.3776047689849599E-2</v>
      </c>
      <c r="EO26">
        <v>1</v>
      </c>
      <c r="EP26">
        <v>4</v>
      </c>
      <c r="EQ26">
        <v>4</v>
      </c>
      <c r="ER26" t="s">
        <v>369</v>
      </c>
      <c r="ES26">
        <v>2.9991099999999999</v>
      </c>
      <c r="ET26">
        <v>2.6943000000000001</v>
      </c>
      <c r="EU26">
        <v>9.9066500000000002E-2</v>
      </c>
      <c r="EV26">
        <v>0.101188</v>
      </c>
      <c r="EW26">
        <v>8.3448400000000006E-2</v>
      </c>
      <c r="EX26">
        <v>6.4249000000000001E-2</v>
      </c>
      <c r="EY26">
        <v>28421.4</v>
      </c>
      <c r="EZ26">
        <v>32031.9</v>
      </c>
      <c r="FA26">
        <v>27561.8</v>
      </c>
      <c r="FB26">
        <v>30851.5</v>
      </c>
      <c r="FC26">
        <v>35441.4</v>
      </c>
      <c r="FD26">
        <v>39715.9</v>
      </c>
      <c r="FE26">
        <v>40726</v>
      </c>
      <c r="FF26">
        <v>45427.5</v>
      </c>
      <c r="FG26">
        <v>1.9744200000000001</v>
      </c>
      <c r="FH26">
        <v>1.9898800000000001</v>
      </c>
      <c r="FI26">
        <v>-2.0421999999999999E-2</v>
      </c>
      <c r="FJ26">
        <v>0</v>
      </c>
      <c r="FK26">
        <v>24.245999999999999</v>
      </c>
      <c r="FL26">
        <v>999.9</v>
      </c>
      <c r="FM26">
        <v>36.692999999999998</v>
      </c>
      <c r="FN26">
        <v>28.369</v>
      </c>
      <c r="FO26">
        <v>14.0458</v>
      </c>
      <c r="FP26">
        <v>62.028399999999998</v>
      </c>
      <c r="FQ26">
        <v>35.697099999999999</v>
      </c>
      <c r="FR26">
        <v>1</v>
      </c>
      <c r="FS26">
        <v>-2.8216499999999999E-2</v>
      </c>
      <c r="FT26">
        <v>1.32283</v>
      </c>
      <c r="FU26">
        <v>20.203299999999999</v>
      </c>
      <c r="FV26">
        <v>5.2243300000000001</v>
      </c>
      <c r="FW26">
        <v>12.027900000000001</v>
      </c>
      <c r="FX26">
        <v>4.9596499999999999</v>
      </c>
      <c r="FY26">
        <v>3.3011300000000001</v>
      </c>
      <c r="FZ26">
        <v>999.9</v>
      </c>
      <c r="GA26">
        <v>9715</v>
      </c>
      <c r="GB26">
        <v>9999</v>
      </c>
      <c r="GC26">
        <v>9999</v>
      </c>
      <c r="GD26">
        <v>1.8797200000000001</v>
      </c>
      <c r="GE26">
        <v>1.8766400000000001</v>
      </c>
      <c r="GF26">
        <v>1.87879</v>
      </c>
      <c r="GG26">
        <v>1.8785099999999999</v>
      </c>
      <c r="GH26">
        <v>1.8800399999999999</v>
      </c>
      <c r="GI26">
        <v>1.873</v>
      </c>
      <c r="GJ26">
        <v>1.88062</v>
      </c>
      <c r="GK26">
        <v>1.87469</v>
      </c>
      <c r="GL26">
        <v>5</v>
      </c>
      <c r="GM26">
        <v>0</v>
      </c>
      <c r="GN26">
        <v>0</v>
      </c>
      <c r="GO26">
        <v>0</v>
      </c>
      <c r="GP26" t="s">
        <v>361</v>
      </c>
      <c r="GQ26" t="s">
        <v>362</v>
      </c>
      <c r="GR26" t="s">
        <v>363</v>
      </c>
      <c r="GS26" t="s">
        <v>363</v>
      </c>
      <c r="GT26" t="s">
        <v>363</v>
      </c>
      <c r="GU26" t="s">
        <v>363</v>
      </c>
      <c r="GV26">
        <v>0</v>
      </c>
      <c r="GW26">
        <v>100</v>
      </c>
      <c r="GX26">
        <v>100</v>
      </c>
      <c r="GY26">
        <v>-0.29099999999999998</v>
      </c>
      <c r="GZ26">
        <v>-0.29670000000000002</v>
      </c>
      <c r="HA26">
        <v>-0.29149999999999998</v>
      </c>
      <c r="HB26">
        <v>0</v>
      </c>
      <c r="HC26">
        <v>0</v>
      </c>
      <c r="HD26">
        <v>0</v>
      </c>
      <c r="HE26">
        <v>-0.29678571428571698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0.6</v>
      </c>
      <c r="HN26">
        <v>0.4</v>
      </c>
      <c r="HO26">
        <v>2</v>
      </c>
      <c r="HP26">
        <v>507.93799999999999</v>
      </c>
      <c r="HQ26">
        <v>501.154</v>
      </c>
      <c r="HR26">
        <v>22.999700000000001</v>
      </c>
      <c r="HS26">
        <v>27.123799999999999</v>
      </c>
      <c r="HT26">
        <v>30.000299999999999</v>
      </c>
      <c r="HU26">
        <v>27.078800000000001</v>
      </c>
      <c r="HV26">
        <v>27.087</v>
      </c>
      <c r="HW26">
        <v>20.450299999999999</v>
      </c>
      <c r="HX26">
        <v>100</v>
      </c>
      <c r="HY26">
        <v>0</v>
      </c>
      <c r="HZ26">
        <v>23</v>
      </c>
      <c r="IA26">
        <v>400</v>
      </c>
      <c r="IB26">
        <v>12.2913</v>
      </c>
      <c r="IC26">
        <v>104.846</v>
      </c>
      <c r="ID26">
        <v>101.46</v>
      </c>
    </row>
    <row r="27" spans="1:238" x14ac:dyDescent="0.35">
      <c r="A27">
        <v>10</v>
      </c>
      <c r="B27">
        <v>1599848769.0999999</v>
      </c>
      <c r="C27">
        <v>968.09999990463302</v>
      </c>
      <c r="D27" t="s">
        <v>405</v>
      </c>
      <c r="E27" t="s">
        <v>406</v>
      </c>
      <c r="F27">
        <v>1599848769.0999999</v>
      </c>
      <c r="G27">
        <f t="shared" si="0"/>
        <v>3.5383667649968443E-3</v>
      </c>
      <c r="H27">
        <f t="shared" si="1"/>
        <v>4.0033718422937072</v>
      </c>
      <c r="I27">
        <f t="shared" si="2"/>
        <v>393.52599553646741</v>
      </c>
      <c r="J27">
        <f t="shared" si="3"/>
        <v>360.25779899022285</v>
      </c>
      <c r="K27">
        <f t="shared" si="4"/>
        <v>36.52398130989036</v>
      </c>
      <c r="L27">
        <f t="shared" si="5"/>
        <v>39.896807636689111</v>
      </c>
      <c r="M27">
        <f t="shared" si="6"/>
        <v>0.27113536919887288</v>
      </c>
      <c r="N27">
        <f t="shared" si="7"/>
        <v>2.279526040948304</v>
      </c>
      <c r="O27">
        <f t="shared" si="8"/>
        <v>0.25440850001973603</v>
      </c>
      <c r="P27">
        <f t="shared" si="9"/>
        <v>0.16042208955175247</v>
      </c>
      <c r="Q27">
        <f t="shared" si="10"/>
        <v>16.530274037173555</v>
      </c>
      <c r="R27">
        <f t="shared" si="11"/>
        <v>24.299374565744962</v>
      </c>
      <c r="S27">
        <f t="shared" si="12"/>
        <v>23.925799999999999</v>
      </c>
      <c r="T27">
        <f t="shared" si="13"/>
        <v>2.9816512925958079</v>
      </c>
      <c r="U27">
        <f t="shared" si="14"/>
        <v>49.424598389861785</v>
      </c>
      <c r="V27">
        <f t="shared" si="15"/>
        <v>1.6034821242302502</v>
      </c>
      <c r="W27">
        <f t="shared" si="16"/>
        <v>3.2442997545108314</v>
      </c>
      <c r="X27">
        <f t="shared" si="17"/>
        <v>1.3781691683655577</v>
      </c>
      <c r="Y27">
        <f t="shared" si="18"/>
        <v>-156.04197433636082</v>
      </c>
      <c r="Z27">
        <f t="shared" si="19"/>
        <v>173.53834616327447</v>
      </c>
      <c r="AA27">
        <f t="shared" si="20"/>
        <v>16.043634505006622</v>
      </c>
      <c r="AB27">
        <f t="shared" si="21"/>
        <v>50.070280369093823</v>
      </c>
      <c r="AC27">
        <v>12</v>
      </c>
      <c r="AD27">
        <v>2</v>
      </c>
      <c r="AE27">
        <f t="shared" si="22"/>
        <v>1.0004460089155731</v>
      </c>
      <c r="AF27">
        <f t="shared" si="23"/>
        <v>4.4600891557311506E-2</v>
      </c>
      <c r="AG27">
        <f t="shared" si="24"/>
        <v>53834.583515253449</v>
      </c>
      <c r="AH27" t="s">
        <v>360</v>
      </c>
      <c r="AI27">
        <v>10224.299999999999</v>
      </c>
      <c r="AJ27">
        <v>682.80200000000002</v>
      </c>
      <c r="AK27">
        <v>3530.02</v>
      </c>
      <c r="AL27">
        <f t="shared" si="25"/>
        <v>2847.2179999999998</v>
      </c>
      <c r="AM27">
        <f t="shared" si="26"/>
        <v>0.80657276729310312</v>
      </c>
      <c r="AN27">
        <v>-0.94661373630756895</v>
      </c>
      <c r="AO27" t="s">
        <v>407</v>
      </c>
      <c r="AP27">
        <v>10231.200000000001</v>
      </c>
      <c r="AQ27">
        <v>919.13491999999997</v>
      </c>
      <c r="AR27">
        <v>2954.99</v>
      </c>
      <c r="AS27">
        <f t="shared" si="27"/>
        <v>0.68895498123513099</v>
      </c>
      <c r="AT27">
        <v>0.5</v>
      </c>
      <c r="AU27">
        <f t="shared" si="28"/>
        <v>84.47540042503374</v>
      </c>
      <c r="AV27">
        <f t="shared" si="29"/>
        <v>4.0033718422937072</v>
      </c>
      <c r="AW27">
        <f t="shared" si="30"/>
        <v>29.099873957329649</v>
      </c>
      <c r="AX27">
        <f t="shared" si="31"/>
        <v>0.72064203262955207</v>
      </c>
      <c r="AY27">
        <f t="shared" si="32"/>
        <v>5.8596769635842767E-2</v>
      </c>
      <c r="AZ27">
        <f t="shared" si="33"/>
        <v>0.19459625920899909</v>
      </c>
      <c r="BA27" t="s">
        <v>408</v>
      </c>
      <c r="BB27">
        <v>825.5</v>
      </c>
      <c r="BC27">
        <f t="shared" si="34"/>
        <v>2129.4899999999998</v>
      </c>
      <c r="BD27">
        <f t="shared" si="35"/>
        <v>0.95602941549385068</v>
      </c>
      <c r="BE27">
        <f t="shared" si="36"/>
        <v>0.21261813556564574</v>
      </c>
      <c r="BF27">
        <f t="shared" si="37"/>
        <v>0.89598883543087104</v>
      </c>
      <c r="BG27">
        <f t="shared" si="38"/>
        <v>0.20196205559251179</v>
      </c>
      <c r="BH27">
        <f t="shared" si="39"/>
        <v>0.85863594703830182</v>
      </c>
      <c r="BI27">
        <f t="shared" si="40"/>
        <v>0.14136405296169818</v>
      </c>
      <c r="BJ27">
        <f t="shared" si="41"/>
        <v>100.227</v>
      </c>
      <c r="BK27">
        <f t="shared" si="42"/>
        <v>84.47540042503374</v>
      </c>
      <c r="BL27">
        <f t="shared" si="43"/>
        <v>0.84284075573481931</v>
      </c>
      <c r="BM27">
        <f t="shared" si="44"/>
        <v>0.19568151146963861</v>
      </c>
      <c r="BN27">
        <v>1599848769.0999999</v>
      </c>
      <c r="BO27">
        <v>393.52600000000001</v>
      </c>
      <c r="BP27">
        <v>399.99900000000002</v>
      </c>
      <c r="BQ27">
        <v>15.8161</v>
      </c>
      <c r="BR27">
        <v>11.638999999999999</v>
      </c>
      <c r="BS27">
        <v>393.84199999999998</v>
      </c>
      <c r="BT27">
        <v>16.1127</v>
      </c>
      <c r="BU27">
        <v>499.98700000000002</v>
      </c>
      <c r="BV27">
        <v>101.283</v>
      </c>
      <c r="BW27">
        <v>9.9902500000000005E-2</v>
      </c>
      <c r="BX27">
        <v>25.337900000000001</v>
      </c>
      <c r="BY27">
        <v>23.925799999999999</v>
      </c>
      <c r="BZ27">
        <v>999.9</v>
      </c>
      <c r="CA27">
        <v>0</v>
      </c>
      <c r="CB27">
        <v>0</v>
      </c>
      <c r="CC27">
        <v>9996.25</v>
      </c>
      <c r="CD27">
        <v>0</v>
      </c>
      <c r="CE27">
        <v>12.7059</v>
      </c>
      <c r="CF27">
        <v>-6.4727499999999996</v>
      </c>
      <c r="CG27">
        <v>399.85</v>
      </c>
      <c r="CH27">
        <v>404.709</v>
      </c>
      <c r="CI27">
        <v>4.1770699999999996</v>
      </c>
      <c r="CJ27">
        <v>399.99900000000002</v>
      </c>
      <c r="CK27">
        <v>11.638999999999999</v>
      </c>
      <c r="CL27">
        <v>1.6019000000000001</v>
      </c>
      <c r="CM27">
        <v>1.17883</v>
      </c>
      <c r="CN27">
        <v>13.9771</v>
      </c>
      <c r="CO27">
        <v>9.3369099999999996</v>
      </c>
      <c r="CP27">
        <v>100.227</v>
      </c>
      <c r="CQ27">
        <v>0.90030600000000005</v>
      </c>
      <c r="CR27">
        <v>9.9693599999999993E-2</v>
      </c>
      <c r="CS27">
        <v>0</v>
      </c>
      <c r="CT27">
        <v>918.55700000000002</v>
      </c>
      <c r="CU27">
        <v>4.9998100000000001</v>
      </c>
      <c r="CV27">
        <v>966.77800000000002</v>
      </c>
      <c r="CW27">
        <v>791.71400000000006</v>
      </c>
      <c r="CX27">
        <v>40.125</v>
      </c>
      <c r="CY27">
        <v>43.436999999999998</v>
      </c>
      <c r="CZ27">
        <v>42.125</v>
      </c>
      <c r="DA27">
        <v>42.686999999999998</v>
      </c>
      <c r="DB27">
        <v>42.686999999999998</v>
      </c>
      <c r="DC27">
        <v>85.73</v>
      </c>
      <c r="DD27">
        <v>9.49</v>
      </c>
      <c r="DE27">
        <v>0</v>
      </c>
      <c r="DF27">
        <v>86.5</v>
      </c>
      <c r="DG27">
        <v>0</v>
      </c>
      <c r="DH27">
        <v>919.13491999999997</v>
      </c>
      <c r="DI27">
        <v>-2.7403846092878701</v>
      </c>
      <c r="DJ27">
        <v>-5.7071539178921302</v>
      </c>
      <c r="DK27">
        <v>965.16836000000001</v>
      </c>
      <c r="DL27">
        <v>15</v>
      </c>
      <c r="DM27">
        <v>1599848739.5999999</v>
      </c>
      <c r="DN27" t="s">
        <v>409</v>
      </c>
      <c r="DO27">
        <v>1599848734.5999999</v>
      </c>
      <c r="DP27">
        <v>1599848739.5999999</v>
      </c>
      <c r="DQ27">
        <v>51</v>
      </c>
      <c r="DR27">
        <v>-2.4E-2</v>
      </c>
      <c r="DS27">
        <v>0</v>
      </c>
      <c r="DT27">
        <v>-0.315</v>
      </c>
      <c r="DU27">
        <v>-0.29699999999999999</v>
      </c>
      <c r="DV27">
        <v>400</v>
      </c>
      <c r="DW27">
        <v>12</v>
      </c>
      <c r="DX27">
        <v>0.18</v>
      </c>
      <c r="DY27">
        <v>0.02</v>
      </c>
      <c r="DZ27">
        <v>399.98137500000001</v>
      </c>
      <c r="EA27">
        <v>-9.5448405254106E-2</v>
      </c>
      <c r="EB27">
        <v>2.3435749934662201E-2</v>
      </c>
      <c r="EC27">
        <v>1</v>
      </c>
      <c r="ED27">
        <v>393.56756666666701</v>
      </c>
      <c r="EE27">
        <v>-0.33917686318165002</v>
      </c>
      <c r="EF27">
        <v>2.7260084780176001E-2</v>
      </c>
      <c r="EG27">
        <v>1</v>
      </c>
      <c r="EH27">
        <v>11.634857500000001</v>
      </c>
      <c r="EI27">
        <v>2.35328330206294E-2</v>
      </c>
      <c r="EJ27">
        <v>2.2829681885649499E-3</v>
      </c>
      <c r="EK27">
        <v>1</v>
      </c>
      <c r="EL27">
        <v>15.849472499999999</v>
      </c>
      <c r="EM27">
        <v>-0.19096322701691601</v>
      </c>
      <c r="EN27">
        <v>1.8372424819549499E-2</v>
      </c>
      <c r="EO27">
        <v>1</v>
      </c>
      <c r="EP27">
        <v>4</v>
      </c>
      <c r="EQ27">
        <v>4</v>
      </c>
      <c r="ER27" t="s">
        <v>369</v>
      </c>
      <c r="ES27">
        <v>2.9990999999999999</v>
      </c>
      <c r="ET27">
        <v>2.6941099999999998</v>
      </c>
      <c r="EU27">
        <v>9.9586999999999995E-2</v>
      </c>
      <c r="EV27">
        <v>0.10118199999999999</v>
      </c>
      <c r="EW27">
        <v>8.24212E-2</v>
      </c>
      <c r="EX27">
        <v>6.4395800000000003E-2</v>
      </c>
      <c r="EY27">
        <v>28403.599999999999</v>
      </c>
      <c r="EZ27">
        <v>32030.400000000001</v>
      </c>
      <c r="FA27">
        <v>27560.5</v>
      </c>
      <c r="FB27">
        <v>30849.8</v>
      </c>
      <c r="FC27">
        <v>35480.199999999997</v>
      </c>
      <c r="FD27">
        <v>39707.599999999999</v>
      </c>
      <c r="FE27">
        <v>40724.699999999997</v>
      </c>
      <c r="FF27">
        <v>45425.1</v>
      </c>
      <c r="FG27">
        <v>1.9747699999999999</v>
      </c>
      <c r="FH27">
        <v>1.9896199999999999</v>
      </c>
      <c r="FI27">
        <v>-1.88649E-2</v>
      </c>
      <c r="FJ27">
        <v>0</v>
      </c>
      <c r="FK27">
        <v>24.235800000000001</v>
      </c>
      <c r="FL27">
        <v>999.9</v>
      </c>
      <c r="FM27">
        <v>36.667999999999999</v>
      </c>
      <c r="FN27">
        <v>28.388999999999999</v>
      </c>
      <c r="FO27">
        <v>14.0535</v>
      </c>
      <c r="FP27">
        <v>61.818399999999997</v>
      </c>
      <c r="FQ27">
        <v>35.621000000000002</v>
      </c>
      <c r="FR27">
        <v>1</v>
      </c>
      <c r="FS27">
        <v>-2.6570099999999999E-2</v>
      </c>
      <c r="FT27">
        <v>1.31969</v>
      </c>
      <c r="FU27">
        <v>20.203900000000001</v>
      </c>
      <c r="FV27">
        <v>5.22403</v>
      </c>
      <c r="FW27">
        <v>12.027900000000001</v>
      </c>
      <c r="FX27">
        <v>4.9596999999999998</v>
      </c>
      <c r="FY27">
        <v>3.3010999999999999</v>
      </c>
      <c r="FZ27">
        <v>999.9</v>
      </c>
      <c r="GA27">
        <v>9716.7000000000007</v>
      </c>
      <c r="GB27">
        <v>9999</v>
      </c>
      <c r="GC27">
        <v>9999</v>
      </c>
      <c r="GD27">
        <v>1.8797200000000001</v>
      </c>
      <c r="GE27">
        <v>1.87662</v>
      </c>
      <c r="GF27">
        <v>1.87879</v>
      </c>
      <c r="GG27">
        <v>1.87852</v>
      </c>
      <c r="GH27">
        <v>1.8800399999999999</v>
      </c>
      <c r="GI27">
        <v>1.87297</v>
      </c>
      <c r="GJ27">
        <v>1.8805799999999999</v>
      </c>
      <c r="GK27">
        <v>1.87469</v>
      </c>
      <c r="GL27">
        <v>5</v>
      </c>
      <c r="GM27">
        <v>0</v>
      </c>
      <c r="GN27">
        <v>0</v>
      </c>
      <c r="GO27">
        <v>0</v>
      </c>
      <c r="GP27" t="s">
        <v>361</v>
      </c>
      <c r="GQ27" t="s">
        <v>362</v>
      </c>
      <c r="GR27" t="s">
        <v>363</v>
      </c>
      <c r="GS27" t="s">
        <v>363</v>
      </c>
      <c r="GT27" t="s">
        <v>363</v>
      </c>
      <c r="GU27" t="s">
        <v>363</v>
      </c>
      <c r="GV27">
        <v>0</v>
      </c>
      <c r="GW27">
        <v>100</v>
      </c>
      <c r="GX27">
        <v>100</v>
      </c>
      <c r="GY27">
        <v>-0.316</v>
      </c>
      <c r="GZ27">
        <v>-0.29659999999999997</v>
      </c>
      <c r="HA27">
        <v>-0.3155</v>
      </c>
      <c r="HB27">
        <v>0</v>
      </c>
      <c r="HC27">
        <v>0</v>
      </c>
      <c r="HD27">
        <v>0</v>
      </c>
      <c r="HE27">
        <v>-0.29665000000000002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0.6</v>
      </c>
      <c r="HN27">
        <v>0.5</v>
      </c>
      <c r="HO27">
        <v>2</v>
      </c>
      <c r="HP27">
        <v>508.34300000000002</v>
      </c>
      <c r="HQ27">
        <v>501.13400000000001</v>
      </c>
      <c r="HR27">
        <v>22.9998</v>
      </c>
      <c r="HS27">
        <v>27.137699999999999</v>
      </c>
      <c r="HT27">
        <v>30.0002</v>
      </c>
      <c r="HU27">
        <v>27.097000000000001</v>
      </c>
      <c r="HV27">
        <v>27.102900000000002</v>
      </c>
      <c r="HW27">
        <v>20.453199999999999</v>
      </c>
      <c r="HX27">
        <v>100</v>
      </c>
      <c r="HY27">
        <v>0</v>
      </c>
      <c r="HZ27">
        <v>23</v>
      </c>
      <c r="IA27">
        <v>400</v>
      </c>
      <c r="IB27">
        <v>12.2913</v>
      </c>
      <c r="IC27">
        <v>104.842</v>
      </c>
      <c r="ID27">
        <v>101.455</v>
      </c>
    </row>
    <row r="28" spans="1:238" x14ac:dyDescent="0.35">
      <c r="A28">
        <v>11</v>
      </c>
      <c r="B28">
        <v>1599848852.0999999</v>
      </c>
      <c r="C28">
        <v>1051.0999999046301</v>
      </c>
      <c r="D28" t="s">
        <v>410</v>
      </c>
      <c r="E28" t="s">
        <v>411</v>
      </c>
      <c r="F28">
        <v>1599848852.0999999</v>
      </c>
      <c r="G28">
        <f t="shared" si="0"/>
        <v>3.2970813864207599E-3</v>
      </c>
      <c r="H28">
        <f t="shared" si="1"/>
        <v>1.4042777241616238</v>
      </c>
      <c r="I28">
        <f t="shared" si="2"/>
        <v>396.69499844022101</v>
      </c>
      <c r="J28">
        <f t="shared" si="3"/>
        <v>378.38334012835764</v>
      </c>
      <c r="K28">
        <f t="shared" si="4"/>
        <v>38.361247529272937</v>
      </c>
      <c r="L28">
        <f t="shared" si="5"/>
        <v>40.217719478948538</v>
      </c>
      <c r="M28">
        <f t="shared" si="6"/>
        <v>0.24632843700079574</v>
      </c>
      <c r="N28">
        <f t="shared" si="7"/>
        <v>2.2823993001063596</v>
      </c>
      <c r="O28">
        <f t="shared" si="8"/>
        <v>0.2324546122490708</v>
      </c>
      <c r="P28">
        <f t="shared" si="9"/>
        <v>0.14646548444933824</v>
      </c>
      <c r="Q28">
        <f t="shared" si="10"/>
        <v>8.2215028054249277</v>
      </c>
      <c r="R28">
        <f t="shared" si="11"/>
        <v>24.281677902534465</v>
      </c>
      <c r="S28">
        <f t="shared" si="12"/>
        <v>23.9361</v>
      </c>
      <c r="T28">
        <f t="shared" si="13"/>
        <v>2.9834976345224913</v>
      </c>
      <c r="U28">
        <f t="shared" si="14"/>
        <v>48.739924452209038</v>
      </c>
      <c r="V28">
        <f t="shared" si="15"/>
        <v>1.5778683909393598</v>
      </c>
      <c r="W28">
        <f t="shared" si="16"/>
        <v>3.237322192582607</v>
      </c>
      <c r="X28">
        <f t="shared" si="17"/>
        <v>1.4056292435831315</v>
      </c>
      <c r="Y28">
        <f t="shared" si="18"/>
        <v>-145.4012891411555</v>
      </c>
      <c r="Z28">
        <f t="shared" si="19"/>
        <v>168.03531983355148</v>
      </c>
      <c r="AA28">
        <f t="shared" si="20"/>
        <v>15.513291986849911</v>
      </c>
      <c r="AB28">
        <f t="shared" si="21"/>
        <v>46.368825484670822</v>
      </c>
      <c r="AC28">
        <v>13</v>
      </c>
      <c r="AD28">
        <v>3</v>
      </c>
      <c r="AE28">
        <f t="shared" si="22"/>
        <v>1.0004822725080853</v>
      </c>
      <c r="AF28">
        <f t="shared" si="23"/>
        <v>4.8227250808530187E-2</v>
      </c>
      <c r="AG28">
        <f t="shared" si="24"/>
        <v>53937.42883766158</v>
      </c>
      <c r="AH28" t="s">
        <v>360</v>
      </c>
      <c r="AI28">
        <v>10224.299999999999</v>
      </c>
      <c r="AJ28">
        <v>682.80200000000002</v>
      </c>
      <c r="AK28">
        <v>3530.02</v>
      </c>
      <c r="AL28">
        <f t="shared" si="25"/>
        <v>2847.2179999999998</v>
      </c>
      <c r="AM28">
        <f t="shared" si="26"/>
        <v>0.80657276729310312</v>
      </c>
      <c r="AN28">
        <v>-0.94661373630756895</v>
      </c>
      <c r="AO28" t="s">
        <v>412</v>
      </c>
      <c r="AP28">
        <v>10227</v>
      </c>
      <c r="AQ28">
        <v>865.98996153846201</v>
      </c>
      <c r="AR28">
        <v>2980.86</v>
      </c>
      <c r="AS28">
        <f t="shared" si="27"/>
        <v>0.70948318218954864</v>
      </c>
      <c r="AT28">
        <v>0.5</v>
      </c>
      <c r="AU28">
        <f t="shared" si="28"/>
        <v>42.071022901136615</v>
      </c>
      <c r="AV28">
        <f t="shared" si="29"/>
        <v>1.4042777241616238</v>
      </c>
      <c r="AW28">
        <f t="shared" si="30"/>
        <v>14.924341602933891</v>
      </c>
      <c r="AX28">
        <f t="shared" si="31"/>
        <v>0.71570956032822752</v>
      </c>
      <c r="AY28">
        <f t="shared" si="32"/>
        <v>5.587911342192918E-2</v>
      </c>
      <c r="AZ28">
        <f t="shared" si="33"/>
        <v>0.18422871251920581</v>
      </c>
      <c r="BA28" t="s">
        <v>413</v>
      </c>
      <c r="BB28">
        <v>847.43</v>
      </c>
      <c r="BC28">
        <f t="shared" si="34"/>
        <v>2133.4300000000003</v>
      </c>
      <c r="BD28">
        <f t="shared" si="35"/>
        <v>0.99130041222891674</v>
      </c>
      <c r="BE28">
        <f t="shared" si="36"/>
        <v>0.20471260982856113</v>
      </c>
      <c r="BF28">
        <f t="shared" si="37"/>
        <v>0.92028575365005505</v>
      </c>
      <c r="BG28">
        <f t="shared" si="38"/>
        <v>0.19287599333805838</v>
      </c>
      <c r="BH28">
        <f t="shared" si="39"/>
        <v>0.97005478775153287</v>
      </c>
      <c r="BI28">
        <f t="shared" si="40"/>
        <v>2.9945212248467135E-2</v>
      </c>
      <c r="BJ28">
        <f t="shared" si="41"/>
        <v>49.923499999999997</v>
      </c>
      <c r="BK28">
        <f t="shared" si="42"/>
        <v>42.071022901136615</v>
      </c>
      <c r="BL28">
        <f t="shared" si="43"/>
        <v>0.84270980402288742</v>
      </c>
      <c r="BM28">
        <f t="shared" si="44"/>
        <v>0.19541960804577468</v>
      </c>
      <c r="BN28">
        <v>1599848852.0999999</v>
      </c>
      <c r="BO28">
        <v>396.69499999999999</v>
      </c>
      <c r="BP28">
        <v>399.94900000000001</v>
      </c>
      <c r="BQ28">
        <v>15.563599999999999</v>
      </c>
      <c r="BR28">
        <v>11.670400000000001</v>
      </c>
      <c r="BS28">
        <v>397.01100000000002</v>
      </c>
      <c r="BT28">
        <v>15.859299999999999</v>
      </c>
      <c r="BU28">
        <v>499.976</v>
      </c>
      <c r="BV28">
        <v>101.282</v>
      </c>
      <c r="BW28">
        <v>9.9967600000000004E-2</v>
      </c>
      <c r="BX28">
        <v>25.3017</v>
      </c>
      <c r="BY28">
        <v>23.9361</v>
      </c>
      <c r="BZ28">
        <v>999.9</v>
      </c>
      <c r="CA28">
        <v>0</v>
      </c>
      <c r="CB28">
        <v>0</v>
      </c>
      <c r="CC28">
        <v>10015</v>
      </c>
      <c r="CD28">
        <v>0</v>
      </c>
      <c r="CE28">
        <v>14.05</v>
      </c>
      <c r="CF28">
        <v>-3.2541500000000001</v>
      </c>
      <c r="CG28">
        <v>402.96699999999998</v>
      </c>
      <c r="CH28">
        <v>404.67200000000003</v>
      </c>
      <c r="CI28">
        <v>3.89323</v>
      </c>
      <c r="CJ28">
        <v>399.94900000000001</v>
      </c>
      <c r="CK28">
        <v>11.670400000000001</v>
      </c>
      <c r="CL28">
        <v>1.5763100000000001</v>
      </c>
      <c r="CM28">
        <v>1.1819999999999999</v>
      </c>
      <c r="CN28">
        <v>13.729100000000001</v>
      </c>
      <c r="CO28">
        <v>9.3767099999999992</v>
      </c>
      <c r="CP28">
        <v>49.923499999999997</v>
      </c>
      <c r="CQ28">
        <v>0.89963700000000002</v>
      </c>
      <c r="CR28">
        <v>0.10036299999999999</v>
      </c>
      <c r="CS28">
        <v>0</v>
      </c>
      <c r="CT28">
        <v>867.04</v>
      </c>
      <c r="CU28">
        <v>4.9998100000000001</v>
      </c>
      <c r="CV28">
        <v>470.61900000000003</v>
      </c>
      <c r="CW28">
        <v>373.42</v>
      </c>
      <c r="CX28">
        <v>39.811999999999998</v>
      </c>
      <c r="CY28">
        <v>43.311999999999998</v>
      </c>
      <c r="CZ28">
        <v>41.936999999999998</v>
      </c>
      <c r="DA28">
        <v>42.625</v>
      </c>
      <c r="DB28">
        <v>42.5</v>
      </c>
      <c r="DC28">
        <v>40.42</v>
      </c>
      <c r="DD28">
        <v>4.51</v>
      </c>
      <c r="DE28">
        <v>0</v>
      </c>
      <c r="DF28">
        <v>82.299999952316298</v>
      </c>
      <c r="DG28">
        <v>0</v>
      </c>
      <c r="DH28">
        <v>865.98996153846201</v>
      </c>
      <c r="DI28">
        <v>8.4197948728608196</v>
      </c>
      <c r="DJ28">
        <v>1.5658803446056</v>
      </c>
      <c r="DK28">
        <v>471.00492307692298</v>
      </c>
      <c r="DL28">
        <v>15</v>
      </c>
      <c r="DM28">
        <v>1599848826.5999999</v>
      </c>
      <c r="DN28" t="s">
        <v>414</v>
      </c>
      <c r="DO28">
        <v>1599848816.5999999</v>
      </c>
      <c r="DP28">
        <v>1599848826.5999999</v>
      </c>
      <c r="DQ28">
        <v>52</v>
      </c>
      <c r="DR28">
        <v>0</v>
      </c>
      <c r="DS28">
        <v>1E-3</v>
      </c>
      <c r="DT28">
        <v>-0.316</v>
      </c>
      <c r="DU28">
        <v>-0.29599999999999999</v>
      </c>
      <c r="DV28">
        <v>400</v>
      </c>
      <c r="DW28">
        <v>12</v>
      </c>
      <c r="DX28">
        <v>0.1</v>
      </c>
      <c r="DY28">
        <v>0.02</v>
      </c>
      <c r="DZ28">
        <v>400.007025</v>
      </c>
      <c r="EA28">
        <v>9.6664165102584507E-2</v>
      </c>
      <c r="EB28">
        <v>3.7052319428073299E-2</v>
      </c>
      <c r="EC28">
        <v>1</v>
      </c>
      <c r="ED28">
        <v>396.67349999999999</v>
      </c>
      <c r="EE28">
        <v>0.13462958843080799</v>
      </c>
      <c r="EF28">
        <v>1.56796045868615E-2</v>
      </c>
      <c r="EG28">
        <v>1</v>
      </c>
      <c r="EH28">
        <v>11.666567499999999</v>
      </c>
      <c r="EI28">
        <v>2.1529080675369901E-2</v>
      </c>
      <c r="EJ28">
        <v>2.1070580794083399E-3</v>
      </c>
      <c r="EK28">
        <v>1</v>
      </c>
      <c r="EL28">
        <v>15.564275</v>
      </c>
      <c r="EM28">
        <v>0.34437973733579302</v>
      </c>
      <c r="EN28">
        <v>0.13050426190358699</v>
      </c>
      <c r="EO28">
        <v>1</v>
      </c>
      <c r="EP28">
        <v>4</v>
      </c>
      <c r="EQ28">
        <v>4</v>
      </c>
      <c r="ER28" t="s">
        <v>369</v>
      </c>
      <c r="ES28">
        <v>2.9990700000000001</v>
      </c>
      <c r="ET28">
        <v>2.6941799999999998</v>
      </c>
      <c r="EU28">
        <v>0.100199</v>
      </c>
      <c r="EV28">
        <v>0.10116600000000001</v>
      </c>
      <c r="EW28">
        <v>8.1457399999999999E-2</v>
      </c>
      <c r="EX28">
        <v>6.4523399999999995E-2</v>
      </c>
      <c r="EY28">
        <v>28383</v>
      </c>
      <c r="EZ28">
        <v>32029.7</v>
      </c>
      <c r="FA28">
        <v>27559.200000000001</v>
      </c>
      <c r="FB28">
        <v>30848.6</v>
      </c>
      <c r="FC28">
        <v>35516.300000000003</v>
      </c>
      <c r="FD28">
        <v>39700.5</v>
      </c>
      <c r="FE28">
        <v>40723.1</v>
      </c>
      <c r="FF28">
        <v>45423.3</v>
      </c>
      <c r="FG28">
        <v>1.9744699999999999</v>
      </c>
      <c r="FH28">
        <v>1.98895</v>
      </c>
      <c r="FI28">
        <v>-1.7993200000000001E-2</v>
      </c>
      <c r="FJ28">
        <v>0</v>
      </c>
      <c r="FK28">
        <v>24.2317</v>
      </c>
      <c r="FL28">
        <v>999.9</v>
      </c>
      <c r="FM28">
        <v>36.619</v>
      </c>
      <c r="FN28">
        <v>28.419</v>
      </c>
      <c r="FO28">
        <v>14.0593</v>
      </c>
      <c r="FP28">
        <v>61.858400000000003</v>
      </c>
      <c r="FQ28">
        <v>35.721200000000003</v>
      </c>
      <c r="FR28">
        <v>1</v>
      </c>
      <c r="FS28">
        <v>-2.52591E-2</v>
      </c>
      <c r="FT28">
        <v>1.3124499999999999</v>
      </c>
      <c r="FU28">
        <v>20.2041</v>
      </c>
      <c r="FV28">
        <v>5.2229799999999997</v>
      </c>
      <c r="FW28">
        <v>12.027900000000001</v>
      </c>
      <c r="FX28">
        <v>4.9597499999999997</v>
      </c>
      <c r="FY28">
        <v>3.3013300000000001</v>
      </c>
      <c r="FZ28">
        <v>999.9</v>
      </c>
      <c r="GA28">
        <v>9718.2999999999993</v>
      </c>
      <c r="GB28">
        <v>9999</v>
      </c>
      <c r="GC28">
        <v>9999</v>
      </c>
      <c r="GD28">
        <v>1.8797200000000001</v>
      </c>
      <c r="GE28">
        <v>1.87662</v>
      </c>
      <c r="GF28">
        <v>1.87873</v>
      </c>
      <c r="GG28">
        <v>1.87852</v>
      </c>
      <c r="GH28">
        <v>1.8800399999999999</v>
      </c>
      <c r="GI28">
        <v>1.8729800000000001</v>
      </c>
      <c r="GJ28">
        <v>1.8805799999999999</v>
      </c>
      <c r="GK28">
        <v>1.87469</v>
      </c>
      <c r="GL28">
        <v>5</v>
      </c>
      <c r="GM28">
        <v>0</v>
      </c>
      <c r="GN28">
        <v>0</v>
      </c>
      <c r="GO28">
        <v>0</v>
      </c>
      <c r="GP28" t="s">
        <v>361</v>
      </c>
      <c r="GQ28" t="s">
        <v>362</v>
      </c>
      <c r="GR28" t="s">
        <v>363</v>
      </c>
      <c r="GS28" t="s">
        <v>363</v>
      </c>
      <c r="GT28" t="s">
        <v>363</v>
      </c>
      <c r="GU28" t="s">
        <v>363</v>
      </c>
      <c r="GV28">
        <v>0</v>
      </c>
      <c r="GW28">
        <v>100</v>
      </c>
      <c r="GX28">
        <v>100</v>
      </c>
      <c r="GY28">
        <v>-0.316</v>
      </c>
      <c r="GZ28">
        <v>-0.29570000000000002</v>
      </c>
      <c r="HA28">
        <v>-0.315700000000049</v>
      </c>
      <c r="HB28">
        <v>0</v>
      </c>
      <c r="HC28">
        <v>0</v>
      </c>
      <c r="HD28">
        <v>0</v>
      </c>
      <c r="HE28">
        <v>-0.29570999999999997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0.6</v>
      </c>
      <c r="HN28">
        <v>0.4</v>
      </c>
      <c r="HO28">
        <v>2</v>
      </c>
      <c r="HP28">
        <v>508.31</v>
      </c>
      <c r="HQ28">
        <v>500.851</v>
      </c>
      <c r="HR28">
        <v>22.999700000000001</v>
      </c>
      <c r="HS28">
        <v>27.154900000000001</v>
      </c>
      <c r="HT28">
        <v>30.0002</v>
      </c>
      <c r="HU28">
        <v>27.115200000000002</v>
      </c>
      <c r="HV28">
        <v>27.121099999999998</v>
      </c>
      <c r="HW28">
        <v>20.452500000000001</v>
      </c>
      <c r="HX28">
        <v>100</v>
      </c>
      <c r="HY28">
        <v>0</v>
      </c>
      <c r="HZ28">
        <v>23</v>
      </c>
      <c r="IA28">
        <v>400</v>
      </c>
      <c r="IB28">
        <v>12.2913</v>
      </c>
      <c r="IC28">
        <v>104.83799999999999</v>
      </c>
      <c r="ID28">
        <v>101.45099999999999</v>
      </c>
    </row>
    <row r="29" spans="1:238" x14ac:dyDescent="0.35">
      <c r="A29">
        <v>12</v>
      </c>
      <c r="B29">
        <v>1599848936.0999999</v>
      </c>
      <c r="C29">
        <v>1135.0999999046301</v>
      </c>
      <c r="D29" t="s">
        <v>415</v>
      </c>
      <c r="E29" t="s">
        <v>416</v>
      </c>
      <c r="F29">
        <v>1599848936.0999999</v>
      </c>
      <c r="G29">
        <f t="shared" si="0"/>
        <v>3.0685296039284307E-3</v>
      </c>
      <c r="H29">
        <f t="shared" si="1"/>
        <v>-0.85476901009335682</v>
      </c>
      <c r="I29">
        <f t="shared" si="2"/>
        <v>399.5570009490138</v>
      </c>
      <c r="J29">
        <f t="shared" si="3"/>
        <v>396.81711519022087</v>
      </c>
      <c r="K29">
        <f t="shared" si="4"/>
        <v>40.233300800918414</v>
      </c>
      <c r="L29">
        <f t="shared" si="5"/>
        <v>40.511097911158544</v>
      </c>
      <c r="M29">
        <f t="shared" si="6"/>
        <v>0.2243478040422438</v>
      </c>
      <c r="N29">
        <f t="shared" si="7"/>
        <v>2.2827058390628769</v>
      </c>
      <c r="O29">
        <f t="shared" si="8"/>
        <v>0.2127785396664203</v>
      </c>
      <c r="P29">
        <f t="shared" si="9"/>
        <v>0.133976303324473</v>
      </c>
      <c r="Q29">
        <f t="shared" si="10"/>
        <v>1.5958132752824533E-5</v>
      </c>
      <c r="R29">
        <f t="shared" si="11"/>
        <v>24.261184763389448</v>
      </c>
      <c r="S29">
        <f t="shared" si="12"/>
        <v>23.934200000000001</v>
      </c>
      <c r="T29">
        <f t="shared" si="13"/>
        <v>2.9831569720003155</v>
      </c>
      <c r="U29">
        <f t="shared" si="14"/>
        <v>48.091716495365731</v>
      </c>
      <c r="V29">
        <f t="shared" si="15"/>
        <v>1.553700881016</v>
      </c>
      <c r="W29">
        <f t="shared" si="16"/>
        <v>3.2307037349472014</v>
      </c>
      <c r="X29">
        <f t="shared" si="17"/>
        <v>1.4294560909843155</v>
      </c>
      <c r="Y29">
        <f t="shared" si="18"/>
        <v>-135.3221555332438</v>
      </c>
      <c r="Z29">
        <f t="shared" si="19"/>
        <v>164.0582677053979</v>
      </c>
      <c r="AA29">
        <f t="shared" si="20"/>
        <v>15.141315965536783</v>
      </c>
      <c r="AB29">
        <f t="shared" si="21"/>
        <v>43.877444095823634</v>
      </c>
      <c r="AC29">
        <v>12</v>
      </c>
      <c r="AD29">
        <v>2</v>
      </c>
      <c r="AE29">
        <f t="shared" si="22"/>
        <v>1.0004450204338298</v>
      </c>
      <c r="AF29">
        <f t="shared" si="23"/>
        <v>4.4502043382976808E-2</v>
      </c>
      <c r="AG29">
        <f t="shared" si="24"/>
        <v>53954.107868225787</v>
      </c>
      <c r="AH29" t="s">
        <v>417</v>
      </c>
      <c r="AI29">
        <v>10228.200000000001</v>
      </c>
      <c r="AJ29">
        <v>781.34</v>
      </c>
      <c r="AK29">
        <v>3175.62</v>
      </c>
      <c r="AL29">
        <f t="shared" si="25"/>
        <v>2394.2799999999997</v>
      </c>
      <c r="AM29">
        <f t="shared" si="26"/>
        <v>0.75395670766653433</v>
      </c>
      <c r="AN29">
        <v>-0.85383492652078796</v>
      </c>
      <c r="AO29" t="s">
        <v>418</v>
      </c>
      <c r="AP29" t="s">
        <v>418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-0.85476901009335682</v>
      </c>
      <c r="AW29" t="e">
        <f t="shared" si="30"/>
        <v>#DIV/0!</v>
      </c>
      <c r="AX29" t="e">
        <f t="shared" si="31"/>
        <v>#DIV/0!</v>
      </c>
      <c r="AY29">
        <f t="shared" si="32"/>
        <v>-1.1120909944642392</v>
      </c>
      <c r="AZ29" t="e">
        <f t="shared" si="33"/>
        <v>#DIV/0!</v>
      </c>
      <c r="BA29" t="s">
        <v>418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1.3263361010408141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1599848936.0999999</v>
      </c>
      <c r="BO29">
        <v>399.55700000000002</v>
      </c>
      <c r="BP29">
        <v>400.00299999999999</v>
      </c>
      <c r="BQ29">
        <v>15.324</v>
      </c>
      <c r="BR29">
        <v>11.6998</v>
      </c>
      <c r="BS29">
        <v>399.86399999999998</v>
      </c>
      <c r="BT29">
        <v>15.620699999999999</v>
      </c>
      <c r="BU29">
        <v>499.99599999999998</v>
      </c>
      <c r="BV29">
        <v>101.29</v>
      </c>
      <c r="BW29">
        <v>0.100034</v>
      </c>
      <c r="BX29">
        <v>25.267299999999999</v>
      </c>
      <c r="BY29">
        <v>23.934200000000001</v>
      </c>
      <c r="BZ29">
        <v>999.9</v>
      </c>
      <c r="CA29">
        <v>0</v>
      </c>
      <c r="CB29">
        <v>0</v>
      </c>
      <c r="CC29">
        <v>10016.200000000001</v>
      </c>
      <c r="CD29">
        <v>0</v>
      </c>
      <c r="CE29">
        <v>13.6759</v>
      </c>
      <c r="CF29">
        <v>-0.44604500000000002</v>
      </c>
      <c r="CG29">
        <v>405.77499999999998</v>
      </c>
      <c r="CH29">
        <v>404.738</v>
      </c>
      <c r="CI29">
        <v>3.62426</v>
      </c>
      <c r="CJ29">
        <v>400.00299999999999</v>
      </c>
      <c r="CK29">
        <v>11.6998</v>
      </c>
      <c r="CL29">
        <v>1.55217</v>
      </c>
      <c r="CM29">
        <v>1.1850700000000001</v>
      </c>
      <c r="CN29">
        <v>13.492000000000001</v>
      </c>
      <c r="CO29">
        <v>9.4153199999999995</v>
      </c>
      <c r="CP29">
        <v>9.9996100000000008E-3</v>
      </c>
      <c r="CQ29">
        <v>0</v>
      </c>
      <c r="CR29">
        <v>0</v>
      </c>
      <c r="CS29">
        <v>0</v>
      </c>
      <c r="CT29">
        <v>780.05</v>
      </c>
      <c r="CU29">
        <v>9.9996100000000008E-3</v>
      </c>
      <c r="CV29">
        <v>68.3</v>
      </c>
      <c r="CW29">
        <v>11.2</v>
      </c>
      <c r="CX29">
        <v>39.561999999999998</v>
      </c>
      <c r="CY29">
        <v>43.125</v>
      </c>
      <c r="CZ29">
        <v>41.686999999999998</v>
      </c>
      <c r="DA29">
        <v>42.25</v>
      </c>
      <c r="DB29">
        <v>41.936999999999998</v>
      </c>
      <c r="DC29">
        <v>0</v>
      </c>
      <c r="DD29">
        <v>0</v>
      </c>
      <c r="DE29">
        <v>0</v>
      </c>
      <c r="DF29">
        <v>83.700000047683702</v>
      </c>
      <c r="DG29">
        <v>0</v>
      </c>
      <c r="DH29">
        <v>781.34</v>
      </c>
      <c r="DI29">
        <v>-15.688461381654299</v>
      </c>
      <c r="DJ29">
        <v>18.996153773405702</v>
      </c>
      <c r="DK29">
        <v>63.5</v>
      </c>
      <c r="DL29">
        <v>15</v>
      </c>
      <c r="DM29">
        <v>1599848905.5999999</v>
      </c>
      <c r="DN29" t="s">
        <v>419</v>
      </c>
      <c r="DO29">
        <v>1599848899.5999999</v>
      </c>
      <c r="DP29">
        <v>1599848905.5999999</v>
      </c>
      <c r="DQ29">
        <v>53</v>
      </c>
      <c r="DR29">
        <v>8.9999999999999993E-3</v>
      </c>
      <c r="DS29">
        <v>-1E-3</v>
      </c>
      <c r="DT29">
        <v>-0.307</v>
      </c>
      <c r="DU29">
        <v>-0.29699999999999999</v>
      </c>
      <c r="DV29">
        <v>400</v>
      </c>
      <c r="DW29">
        <v>12</v>
      </c>
      <c r="DX29">
        <v>0.38</v>
      </c>
      <c r="DY29">
        <v>0.02</v>
      </c>
      <c r="DZ29">
        <v>399.9957</v>
      </c>
      <c r="EA29">
        <v>-9.1001876173723906E-2</v>
      </c>
      <c r="EB29">
        <v>3.0378610896484599E-2</v>
      </c>
      <c r="EC29">
        <v>1</v>
      </c>
      <c r="ED29">
        <v>399.50116666666702</v>
      </c>
      <c r="EE29">
        <v>0.23046941045660699</v>
      </c>
      <c r="EF29">
        <v>1.80001543203284E-2</v>
      </c>
      <c r="EG29">
        <v>1</v>
      </c>
      <c r="EH29">
        <v>11.696087500000001</v>
      </c>
      <c r="EI29">
        <v>1.9752720450237401E-2</v>
      </c>
      <c r="EJ29">
        <v>1.94257400116443E-3</v>
      </c>
      <c r="EK29">
        <v>1</v>
      </c>
      <c r="EL29">
        <v>15.3520725</v>
      </c>
      <c r="EM29">
        <v>-0.158786116322719</v>
      </c>
      <c r="EN29">
        <v>1.52803139283851E-2</v>
      </c>
      <c r="EO29">
        <v>1</v>
      </c>
      <c r="EP29">
        <v>4</v>
      </c>
      <c r="EQ29">
        <v>4</v>
      </c>
      <c r="ER29" t="s">
        <v>369</v>
      </c>
      <c r="ES29">
        <v>2.9991099999999999</v>
      </c>
      <c r="ET29">
        <v>2.6942400000000002</v>
      </c>
      <c r="EU29">
        <v>0.100756</v>
      </c>
      <c r="EV29">
        <v>0.10118000000000001</v>
      </c>
      <c r="EW29">
        <v>8.0551800000000007E-2</v>
      </c>
      <c r="EX29">
        <v>6.4648600000000001E-2</v>
      </c>
      <c r="EY29">
        <v>28364.5</v>
      </c>
      <c r="EZ29">
        <v>32027.200000000001</v>
      </c>
      <c r="FA29">
        <v>27558.400000000001</v>
      </c>
      <c r="FB29">
        <v>30846.799999999999</v>
      </c>
      <c r="FC29">
        <v>35550.9</v>
      </c>
      <c r="FD29">
        <v>39693</v>
      </c>
      <c r="FE29">
        <v>40722.400000000001</v>
      </c>
      <c r="FF29">
        <v>45420.800000000003</v>
      </c>
      <c r="FG29">
        <v>1.97475</v>
      </c>
      <c r="FH29">
        <v>1.9890000000000001</v>
      </c>
      <c r="FI29">
        <v>-1.7859E-2</v>
      </c>
      <c r="FJ29">
        <v>0</v>
      </c>
      <c r="FK29">
        <v>24.227699999999999</v>
      </c>
      <c r="FL29">
        <v>999.9</v>
      </c>
      <c r="FM29">
        <v>36.619</v>
      </c>
      <c r="FN29">
        <v>28.46</v>
      </c>
      <c r="FO29">
        <v>14.0915</v>
      </c>
      <c r="FP29">
        <v>61.858400000000003</v>
      </c>
      <c r="FQ29">
        <v>35.645000000000003</v>
      </c>
      <c r="FR29">
        <v>1</v>
      </c>
      <c r="FS29">
        <v>-2.3483199999999999E-2</v>
      </c>
      <c r="FT29">
        <v>1.3107599999999999</v>
      </c>
      <c r="FU29">
        <v>20.2058</v>
      </c>
      <c r="FV29">
        <v>5.2249299999999996</v>
      </c>
      <c r="FW29">
        <v>12.027900000000001</v>
      </c>
      <c r="FX29">
        <v>4.9598000000000004</v>
      </c>
      <c r="FY29">
        <v>3.3010199999999998</v>
      </c>
      <c r="FZ29">
        <v>999.9</v>
      </c>
      <c r="GA29">
        <v>9720</v>
      </c>
      <c r="GB29">
        <v>9999</v>
      </c>
      <c r="GC29">
        <v>9999</v>
      </c>
      <c r="GD29">
        <v>1.8797299999999999</v>
      </c>
      <c r="GE29">
        <v>1.8766700000000001</v>
      </c>
      <c r="GF29">
        <v>1.8787799999999999</v>
      </c>
      <c r="GG29">
        <v>1.8785099999999999</v>
      </c>
      <c r="GH29">
        <v>1.8800399999999999</v>
      </c>
      <c r="GI29">
        <v>1.873</v>
      </c>
      <c r="GJ29">
        <v>1.8806099999999999</v>
      </c>
      <c r="GK29">
        <v>1.87469</v>
      </c>
      <c r="GL29">
        <v>5</v>
      </c>
      <c r="GM29">
        <v>0</v>
      </c>
      <c r="GN29">
        <v>0</v>
      </c>
      <c r="GO29">
        <v>0</v>
      </c>
      <c r="GP29" t="s">
        <v>361</v>
      </c>
      <c r="GQ29" t="s">
        <v>362</v>
      </c>
      <c r="GR29" t="s">
        <v>363</v>
      </c>
      <c r="GS29" t="s">
        <v>363</v>
      </c>
      <c r="GT29" t="s">
        <v>363</v>
      </c>
      <c r="GU29" t="s">
        <v>363</v>
      </c>
      <c r="GV29">
        <v>0</v>
      </c>
      <c r="GW29">
        <v>100</v>
      </c>
      <c r="GX29">
        <v>100</v>
      </c>
      <c r="GY29">
        <v>-0.307</v>
      </c>
      <c r="GZ29">
        <v>-0.29670000000000002</v>
      </c>
      <c r="HA29">
        <v>-0.30725000000001002</v>
      </c>
      <c r="HB29">
        <v>0</v>
      </c>
      <c r="HC29">
        <v>0</v>
      </c>
      <c r="HD29">
        <v>0</v>
      </c>
      <c r="HE29">
        <v>-0.29660999999999899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0.6</v>
      </c>
      <c r="HN29">
        <v>0.5</v>
      </c>
      <c r="HO29">
        <v>2</v>
      </c>
      <c r="HP29">
        <v>508.66399999999999</v>
      </c>
      <c r="HQ29">
        <v>501.05500000000001</v>
      </c>
      <c r="HR29">
        <v>22.9998</v>
      </c>
      <c r="HS29">
        <v>27.174399999999999</v>
      </c>
      <c r="HT29">
        <v>30.0001</v>
      </c>
      <c r="HU29">
        <v>27.133600000000001</v>
      </c>
      <c r="HV29">
        <v>27.139399999999998</v>
      </c>
      <c r="HW29">
        <v>20.453900000000001</v>
      </c>
      <c r="HX29">
        <v>100</v>
      </c>
      <c r="HY29">
        <v>0</v>
      </c>
      <c r="HZ29">
        <v>23</v>
      </c>
      <c r="IA29">
        <v>400</v>
      </c>
      <c r="IB29">
        <v>12.2913</v>
      </c>
      <c r="IC29">
        <v>104.836</v>
      </c>
      <c r="ID29">
        <v>101.44499999999999</v>
      </c>
    </row>
    <row r="30" spans="1:238" x14ac:dyDescent="0.35">
      <c r="A30">
        <v>13</v>
      </c>
      <c r="B30">
        <v>1599850581</v>
      </c>
      <c r="C30">
        <v>2780</v>
      </c>
      <c r="D30" t="s">
        <v>420</v>
      </c>
      <c r="E30" t="s">
        <v>421</v>
      </c>
      <c r="F30">
        <v>1599850581</v>
      </c>
      <c r="G30">
        <f t="shared" si="0"/>
        <v>1.7180933014745499E-3</v>
      </c>
      <c r="H30">
        <f t="shared" si="1"/>
        <v>-0.88560766817103509</v>
      </c>
      <c r="I30">
        <f t="shared" si="2"/>
        <v>400.27000098529714</v>
      </c>
      <c r="J30">
        <f t="shared" si="3"/>
        <v>403.15848883447308</v>
      </c>
      <c r="K30">
        <f t="shared" si="4"/>
        <v>40.870605446204252</v>
      </c>
      <c r="L30">
        <f t="shared" si="5"/>
        <v>40.57778202690551</v>
      </c>
      <c r="M30">
        <f t="shared" si="6"/>
        <v>0.11074675023499982</v>
      </c>
      <c r="N30">
        <f t="shared" si="7"/>
        <v>2.2803827299207295</v>
      </c>
      <c r="O30">
        <f t="shared" si="8"/>
        <v>0.10784322864984336</v>
      </c>
      <c r="P30">
        <f t="shared" si="9"/>
        <v>6.7656547331575986E-2</v>
      </c>
      <c r="Q30">
        <f t="shared" si="10"/>
        <v>1.5958132752824533E-5</v>
      </c>
      <c r="R30">
        <f t="shared" si="11"/>
        <v>24.482036609734287</v>
      </c>
      <c r="S30">
        <f t="shared" si="12"/>
        <v>24.131399999999999</v>
      </c>
      <c r="T30">
        <f t="shared" si="13"/>
        <v>3.0186961183453946</v>
      </c>
      <c r="U30">
        <f t="shared" si="14"/>
        <v>45.136760826024776</v>
      </c>
      <c r="V30">
        <f t="shared" si="15"/>
        <v>1.4391442026985999</v>
      </c>
      <c r="W30">
        <f t="shared" si="16"/>
        <v>3.1884082427749751</v>
      </c>
      <c r="X30">
        <f t="shared" si="17"/>
        <v>1.5795519156467948</v>
      </c>
      <c r="Y30">
        <f t="shared" si="18"/>
        <v>-75.767914595027648</v>
      </c>
      <c r="Z30">
        <f t="shared" si="19"/>
        <v>112.44091827047586</v>
      </c>
      <c r="AA30">
        <f t="shared" si="20"/>
        <v>10.386714214939394</v>
      </c>
      <c r="AB30">
        <f t="shared" si="21"/>
        <v>47.059733848520366</v>
      </c>
      <c r="AC30">
        <v>12</v>
      </c>
      <c r="AD30">
        <v>2</v>
      </c>
      <c r="AE30">
        <f t="shared" si="22"/>
        <v>1.0004453359689522</v>
      </c>
      <c r="AF30">
        <f t="shared" si="23"/>
        <v>4.4533596895224292E-2</v>
      </c>
      <c r="AG30">
        <f t="shared" si="24"/>
        <v>53915.89662013737</v>
      </c>
      <c r="AH30" t="s">
        <v>422</v>
      </c>
      <c r="AI30">
        <v>10235.6</v>
      </c>
      <c r="AJ30">
        <v>801.81200000000001</v>
      </c>
      <c r="AK30">
        <v>3824.7</v>
      </c>
      <c r="AL30">
        <f t="shared" si="25"/>
        <v>3022.8879999999999</v>
      </c>
      <c r="AM30">
        <f t="shared" si="26"/>
        <v>0.79035950532067878</v>
      </c>
      <c r="AN30">
        <v>-0.88490292070944099</v>
      </c>
      <c r="AO30" t="s">
        <v>418</v>
      </c>
      <c r="AP30" t="s">
        <v>418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-0.88560766817103509</v>
      </c>
      <c r="AW30" t="e">
        <f t="shared" si="30"/>
        <v>#DIV/0!</v>
      </c>
      <c r="AX30" t="e">
        <f t="shared" si="31"/>
        <v>#DIV/0!</v>
      </c>
      <c r="AY30">
        <f t="shared" si="32"/>
        <v>-0.83905051799051911</v>
      </c>
      <c r="AZ30" t="e">
        <f t="shared" si="33"/>
        <v>#DIV/0!</v>
      </c>
      <c r="BA30" t="s">
        <v>418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1.265247008820704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1599850581</v>
      </c>
      <c r="BO30">
        <v>400.27</v>
      </c>
      <c r="BP30">
        <v>400.03300000000002</v>
      </c>
      <c r="BQ30">
        <v>14.196099999999999</v>
      </c>
      <c r="BR30">
        <v>12.1647</v>
      </c>
      <c r="BS30">
        <v>400.608</v>
      </c>
      <c r="BT30">
        <v>14.492699999999999</v>
      </c>
      <c r="BU30">
        <v>500.03100000000001</v>
      </c>
      <c r="BV30">
        <v>101.276</v>
      </c>
      <c r="BW30">
        <v>0.100026</v>
      </c>
      <c r="BX30">
        <v>25.045999999999999</v>
      </c>
      <c r="BY30">
        <v>24.131399999999999</v>
      </c>
      <c r="BZ30">
        <v>999.9</v>
      </c>
      <c r="CA30">
        <v>0</v>
      </c>
      <c r="CB30">
        <v>0</v>
      </c>
      <c r="CC30">
        <v>10002.5</v>
      </c>
      <c r="CD30">
        <v>0</v>
      </c>
      <c r="CE30">
        <v>12.887499999999999</v>
      </c>
      <c r="CF30">
        <v>0.26702900000000002</v>
      </c>
      <c r="CG30">
        <v>406.065</v>
      </c>
      <c r="CH30">
        <v>404.96</v>
      </c>
      <c r="CI30">
        <v>2.0314000000000001</v>
      </c>
      <c r="CJ30">
        <v>400.03300000000002</v>
      </c>
      <c r="CK30">
        <v>12.1647</v>
      </c>
      <c r="CL30">
        <v>1.4377200000000001</v>
      </c>
      <c r="CM30">
        <v>1.2319899999999999</v>
      </c>
      <c r="CN30">
        <v>12.321400000000001</v>
      </c>
      <c r="CO30">
        <v>9.9938199999999995</v>
      </c>
      <c r="CP30">
        <v>9.9996100000000008E-3</v>
      </c>
      <c r="CQ30">
        <v>0</v>
      </c>
      <c r="CR30">
        <v>0</v>
      </c>
      <c r="CS30">
        <v>0</v>
      </c>
      <c r="CT30">
        <v>799.45</v>
      </c>
      <c r="CU30">
        <v>9.9996100000000008E-3</v>
      </c>
      <c r="CV30">
        <v>48.35</v>
      </c>
      <c r="CW30">
        <v>8.15</v>
      </c>
      <c r="CX30">
        <v>36.811999999999998</v>
      </c>
      <c r="CY30">
        <v>40.936999999999998</v>
      </c>
      <c r="CZ30">
        <v>39.061999999999998</v>
      </c>
      <c r="DA30">
        <v>40.25</v>
      </c>
      <c r="DB30">
        <v>39.5</v>
      </c>
      <c r="DC30">
        <v>0</v>
      </c>
      <c r="DD30">
        <v>0</v>
      </c>
      <c r="DE30">
        <v>0</v>
      </c>
      <c r="DF30">
        <v>1644.5999999046301</v>
      </c>
      <c r="DG30">
        <v>0</v>
      </c>
      <c r="DH30">
        <v>801.81200000000001</v>
      </c>
      <c r="DI30">
        <v>13.0653847892026</v>
      </c>
      <c r="DJ30">
        <v>-11.276923398717599</v>
      </c>
      <c r="DK30">
        <v>49.295999999999999</v>
      </c>
      <c r="DL30">
        <v>15</v>
      </c>
      <c r="DM30">
        <v>1599850598.5</v>
      </c>
      <c r="DN30" t="s">
        <v>423</v>
      </c>
      <c r="DO30">
        <v>1599850598.5</v>
      </c>
      <c r="DP30">
        <v>1599848905.5999999</v>
      </c>
      <c r="DQ30">
        <v>54</v>
      </c>
      <c r="DR30">
        <v>-0.03</v>
      </c>
      <c r="DS30">
        <v>-1E-3</v>
      </c>
      <c r="DT30">
        <v>-0.33800000000000002</v>
      </c>
      <c r="DU30">
        <v>-0.29699999999999999</v>
      </c>
      <c r="DV30">
        <v>400</v>
      </c>
      <c r="DW30">
        <v>12</v>
      </c>
      <c r="DX30">
        <v>0.28999999999999998</v>
      </c>
      <c r="DY30">
        <v>0.02</v>
      </c>
      <c r="DZ30">
        <v>399.99662499999999</v>
      </c>
      <c r="EA30">
        <v>1.16960600360566E-2</v>
      </c>
      <c r="EB30">
        <v>2.0189957280781701E-2</v>
      </c>
      <c r="EC30">
        <v>1</v>
      </c>
      <c r="ED30">
        <v>400.31133333333298</v>
      </c>
      <c r="EE30">
        <v>0.12702113459397399</v>
      </c>
      <c r="EF30">
        <v>1.3631662489303E-2</v>
      </c>
      <c r="EG30">
        <v>1</v>
      </c>
      <c r="EH30">
        <v>12.162739999999999</v>
      </c>
      <c r="EI30">
        <v>1.86056285178006E-2</v>
      </c>
      <c r="EJ30">
        <v>1.8494323453426399E-3</v>
      </c>
      <c r="EK30">
        <v>1</v>
      </c>
      <c r="EL30">
        <v>14.1940925</v>
      </c>
      <c r="EM30">
        <v>8.3425891181906492E-3</v>
      </c>
      <c r="EN30">
        <v>9.1224654014158101E-4</v>
      </c>
      <c r="EO30">
        <v>1</v>
      </c>
      <c r="EP30">
        <v>4</v>
      </c>
      <c r="EQ30">
        <v>4</v>
      </c>
      <c r="ER30" t="s">
        <v>369</v>
      </c>
      <c r="ES30">
        <v>2.9990600000000001</v>
      </c>
      <c r="ET30">
        <v>2.6942400000000002</v>
      </c>
      <c r="EU30">
        <v>0.100758</v>
      </c>
      <c r="EV30">
        <v>0.101059</v>
      </c>
      <c r="EW30">
        <v>7.60903E-2</v>
      </c>
      <c r="EX30">
        <v>6.6495100000000001E-2</v>
      </c>
      <c r="EY30">
        <v>28338.799999999999</v>
      </c>
      <c r="EZ30">
        <v>31998.7</v>
      </c>
      <c r="FA30">
        <v>27535.1</v>
      </c>
      <c r="FB30">
        <v>30817</v>
      </c>
      <c r="FC30">
        <v>35698.300000000003</v>
      </c>
      <c r="FD30">
        <v>39577</v>
      </c>
      <c r="FE30">
        <v>40693.300000000003</v>
      </c>
      <c r="FF30">
        <v>45378.7</v>
      </c>
      <c r="FG30">
        <v>1.9691000000000001</v>
      </c>
      <c r="FH30">
        <v>1.9796499999999999</v>
      </c>
      <c r="FI30">
        <v>-6.2324099999999999E-3</v>
      </c>
      <c r="FJ30">
        <v>0</v>
      </c>
      <c r="FK30">
        <v>24.233799999999999</v>
      </c>
      <c r="FL30">
        <v>999.9</v>
      </c>
      <c r="FM30">
        <v>35.551000000000002</v>
      </c>
      <c r="FN30">
        <v>28.963000000000001</v>
      </c>
      <c r="FO30">
        <v>14.0871</v>
      </c>
      <c r="FP30">
        <v>61.938499999999998</v>
      </c>
      <c r="FQ30">
        <v>35.745199999999997</v>
      </c>
      <c r="FR30">
        <v>1</v>
      </c>
      <c r="FS30">
        <v>1.6122999999999998E-2</v>
      </c>
      <c r="FT30">
        <v>1.3691899999999999</v>
      </c>
      <c r="FU30">
        <v>20.205400000000001</v>
      </c>
      <c r="FV30">
        <v>5.22403</v>
      </c>
      <c r="FW30">
        <v>12.027900000000001</v>
      </c>
      <c r="FX30">
        <v>4.9600499999999998</v>
      </c>
      <c r="FY30">
        <v>3.3010700000000002</v>
      </c>
      <c r="FZ30">
        <v>999.9</v>
      </c>
      <c r="GA30">
        <v>9756.2999999999993</v>
      </c>
      <c r="GB30">
        <v>9999</v>
      </c>
      <c r="GC30">
        <v>9999</v>
      </c>
      <c r="GD30">
        <v>1.8797200000000001</v>
      </c>
      <c r="GE30">
        <v>1.8766099999999999</v>
      </c>
      <c r="GF30">
        <v>1.8788100000000001</v>
      </c>
      <c r="GG30">
        <v>1.8785099999999999</v>
      </c>
      <c r="GH30">
        <v>1.8800399999999999</v>
      </c>
      <c r="GI30">
        <v>1.873</v>
      </c>
      <c r="GJ30">
        <v>1.88059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361</v>
      </c>
      <c r="GQ30" t="s">
        <v>362</v>
      </c>
      <c r="GR30" t="s">
        <v>363</v>
      </c>
      <c r="GS30" t="s">
        <v>363</v>
      </c>
      <c r="GT30" t="s">
        <v>363</v>
      </c>
      <c r="GU30" t="s">
        <v>363</v>
      </c>
      <c r="GV30">
        <v>0</v>
      </c>
      <c r="GW30">
        <v>100</v>
      </c>
      <c r="GX30">
        <v>100</v>
      </c>
      <c r="GY30">
        <v>-0.33800000000000002</v>
      </c>
      <c r="GZ30">
        <v>-0.29659999999999997</v>
      </c>
      <c r="HA30">
        <v>-0.30725000000001002</v>
      </c>
      <c r="HB30">
        <v>0</v>
      </c>
      <c r="HC30">
        <v>0</v>
      </c>
      <c r="HD30">
        <v>0</v>
      </c>
      <c r="HE30">
        <v>-0.29660999999999899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28</v>
      </c>
      <c r="HN30">
        <v>27.9</v>
      </c>
      <c r="HO30">
        <v>2</v>
      </c>
      <c r="HP30">
        <v>509.05500000000001</v>
      </c>
      <c r="HQ30">
        <v>498.94</v>
      </c>
      <c r="HR30">
        <v>23</v>
      </c>
      <c r="HS30">
        <v>27.624099999999999</v>
      </c>
      <c r="HT30">
        <v>30.0002</v>
      </c>
      <c r="HU30">
        <v>27.587399999999999</v>
      </c>
      <c r="HV30">
        <v>27.589500000000001</v>
      </c>
      <c r="HW30">
        <v>20.470199999999998</v>
      </c>
      <c r="HX30">
        <v>100</v>
      </c>
      <c r="HY30">
        <v>0</v>
      </c>
      <c r="HZ30">
        <v>23</v>
      </c>
      <c r="IA30">
        <v>400</v>
      </c>
      <c r="IB30">
        <v>12.2913</v>
      </c>
      <c r="IC30">
        <v>104.755</v>
      </c>
      <c r="ID30">
        <v>101.349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2020-09-11T13:57:34Z</dcterms:created>
  <dcterms:modified xsi:type="dcterms:W3CDTF">2020-09-21T13:54:34Z</dcterms:modified>
</cp:coreProperties>
</file>